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0yer-timoshina-ai\Desktop\Рабочая\Реестр хозяйствующих субъектов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8" i="1" l="1"/>
  <c r="K87" i="1"/>
  <c r="J88" i="1"/>
  <c r="J87" i="1"/>
  <c r="I100" i="1"/>
  <c r="G100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55" i="1"/>
  <c r="K52" i="1"/>
  <c r="K53" i="1"/>
  <c r="K54" i="1"/>
  <c r="K51" i="1"/>
  <c r="J52" i="1"/>
  <c r="J53" i="1"/>
  <c r="J54" i="1"/>
  <c r="J51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6" i="1"/>
  <c r="K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37" i="1"/>
  <c r="I97" i="1"/>
  <c r="I96" i="1"/>
  <c r="I95" i="1"/>
  <c r="I94" i="1"/>
  <c r="K81" i="1"/>
  <c r="K80" i="1"/>
  <c r="J80" i="1"/>
  <c r="G97" i="1"/>
  <c r="G96" i="1"/>
  <c r="G95" i="1"/>
  <c r="G94" i="1"/>
  <c r="K38" i="1" l="1"/>
  <c r="K39" i="1"/>
  <c r="K40" i="1"/>
  <c r="K41" i="1"/>
  <c r="K42" i="1"/>
  <c r="K43" i="1"/>
  <c r="K44" i="1"/>
  <c r="K45" i="1"/>
  <c r="K46" i="1"/>
  <c r="K47" i="1"/>
  <c r="K48" i="1"/>
  <c r="K49" i="1"/>
  <c r="K50" i="1"/>
</calcChain>
</file>

<file path=xl/sharedStrings.xml><?xml version="1.0" encoding="utf-8"?>
<sst xmlns="http://schemas.openxmlformats.org/spreadsheetml/2006/main" count="454" uniqueCount="134">
  <si>
    <t>№ п/п</t>
  </si>
  <si>
    <t>Наименование хозяйствующего субъекта</t>
  </si>
  <si>
    <t>Суммарная доля участия (собственности) государства (субъекта РФ и муниципалитетов) в хозяйствующем субъекте, в процентах</t>
  </si>
  <si>
    <t>Наименование рынка присутствия хозяйствующего субъекта</t>
  </si>
  <si>
    <t>Суммарный объем государственного (со стороны субъекта РФ и муниципальных образований) финансирования хозяйствующего субъекта, в рублях</t>
  </si>
  <si>
    <t>Принадлежность (субъект РФ или муниципалитет)</t>
  </si>
  <si>
    <t>Муниципальное образование</t>
  </si>
  <si>
    <t>Объем оказанных услуг (абс., нат. выражение)</t>
  </si>
  <si>
    <t>Единицы измерения объема оказанных услуг в абс., нат. выражении</t>
  </si>
  <si>
    <t>Объем оказанных услуг в стоимостном выражении, руб.</t>
  </si>
  <si>
    <t>Рыночная доля хозяйствующего субъекта в натуральном выражении от объема рынка предприятий данного перечня (по объемам реализованных товаров/ работ/ услуг), %</t>
  </si>
  <si>
    <t>Рыночная доля хозяйствующего субъекта в стоимостном выражении от объема рынка предприятий данного перечня (по выручке от реализации товаров/ работ/ услуг), %</t>
  </si>
  <si>
    <t>Приложение</t>
  </si>
  <si>
    <t>муниципалитет</t>
  </si>
  <si>
    <t>Татарский</t>
  </si>
  <si>
    <t>Муниципальное бюджетное учреждение культуры Дмитриевского сельсовета</t>
  </si>
  <si>
    <t>Муниципальное бюджетное учреждение культуры Зубовского сельсовета</t>
  </si>
  <si>
    <t>Муниципальное бюджетное учреждение культуры Казаткульского сельсовета</t>
  </si>
  <si>
    <t>Муниципальное бюджетное учреждение культуры Казачемысского сельсовета</t>
  </si>
  <si>
    <t>Муниципальное бюджетное учреждение культуры Киевского сельсовета</t>
  </si>
  <si>
    <t>Муниципальное бюджетное учреждение культуры Козловского сельсовета</t>
  </si>
  <si>
    <t>Муниципальное бюджетное учреждение культуры Константиновского сельсовета</t>
  </si>
  <si>
    <t>Муниципальное бюджетное учреждение культуры Кочневского сельсовета</t>
  </si>
  <si>
    <t>Муниципальное бюджетное учреждение культуры Красноярского сельсовета</t>
  </si>
  <si>
    <t>Муниципальное бюджетное учреждение культуры Лопатинского сельсовета</t>
  </si>
  <si>
    <t>Муниципальное бюджетное учреждение культуры Никулинского сельсовета</t>
  </si>
  <si>
    <t>Муниципальное бюджетное учреждение культуры Николаевского сельсовета</t>
  </si>
  <si>
    <t>Муниципальное бюджетное учреждение культуры Новомихайловского сельсовета</t>
  </si>
  <si>
    <t>Муниципальное бюджетное учреждение культуры Новопервомайского сельсовета</t>
  </si>
  <si>
    <t>Муниципальное бюджетное учреждение культуры Неудачинского сельсовета</t>
  </si>
  <si>
    <t>Муниципальное бюджетное учреждение культуры 2-го Новотроицкого сельсовета</t>
  </si>
  <si>
    <t>Муниципальное бюджетное учреждение культуры Новопокровского сельсовета</t>
  </si>
  <si>
    <t>Муниципальное бюджетное учреждение культуры Орловского сельсовета</t>
  </si>
  <si>
    <t>Муниципальное бюджетное учреждение культуры Северотатарского сельсовета</t>
  </si>
  <si>
    <t>Муниципальное бюджетное учреждение культуры Увальского сельсовета</t>
  </si>
  <si>
    <t>Муниципальное бюджетное учреждение культуры Ускюльского сельсовета</t>
  </si>
  <si>
    <t>Муниципальное бюджетное учреждение культуры "Городской Дом культуры" г. Татарска</t>
  </si>
  <si>
    <t>Муниципальное бюджетное учреждение культуры "Историко-краеведческий музей им. Н.Я. Савченко"</t>
  </si>
  <si>
    <t>Районное муниципальное казенное учреждение культуры "Татарская централизованная библиотечная система"</t>
  </si>
  <si>
    <t>Муниципальное автономное учреждение районный Дом культуры "Родина"</t>
  </si>
  <si>
    <t>общее образование</t>
  </si>
  <si>
    <t>дошкольное образование</t>
  </si>
  <si>
    <t>дополнительное образование</t>
  </si>
  <si>
    <t>рынок услуг в сфере культуры</t>
  </si>
  <si>
    <t>учащихся</t>
  </si>
  <si>
    <t>посещений</t>
  </si>
  <si>
    <t>МУП ЖКХ Татарского районва</t>
  </si>
  <si>
    <t>Гкал</t>
  </si>
  <si>
    <t>МУП Водоканал</t>
  </si>
  <si>
    <t>тыс. м3</t>
  </si>
  <si>
    <t>тыс.м3</t>
  </si>
  <si>
    <t>МУП Муниципальная управляющая компания</t>
  </si>
  <si>
    <t>Управление многоквартирными домами</t>
  </si>
  <si>
    <t>м2</t>
  </si>
  <si>
    <t>МУП Увальское</t>
  </si>
  <si>
    <t>МБОУ Киевская СОШ</t>
  </si>
  <si>
    <t>МБОУ Дмитриевская СОШ</t>
  </si>
  <si>
    <t>МБОУ Зубовская СОШ</t>
  </si>
  <si>
    <t>МБОУ Казаткульская СОШ</t>
  </si>
  <si>
    <t>МБОУ Казачемысская СОШ</t>
  </si>
  <si>
    <t>МБОУ Козловская СОШ</t>
  </si>
  <si>
    <t>МБОУ Константиновская СОШ</t>
  </si>
  <si>
    <t>МБОУ Кочневская СОШ</t>
  </si>
  <si>
    <t>МБОУ Красноярская СОШ</t>
  </si>
  <si>
    <t>МБОУ Лопатинская СОШ</t>
  </si>
  <si>
    <t>МБОУ Неудачинская СОШ</t>
  </si>
  <si>
    <t>МБОУ Николаевская СОШ</t>
  </si>
  <si>
    <t>МБОУ Никулинская СОШ</t>
  </si>
  <si>
    <t>МБОУ Новомихайловская СОШ</t>
  </si>
  <si>
    <t>МБОУ Новопокровская СОШ</t>
  </si>
  <si>
    <t>МБОУ Новотроицкая СОШ</t>
  </si>
  <si>
    <t>МБОУ Орловская СОШ</t>
  </si>
  <si>
    <t>МБОУ Первомайская СОШ</t>
  </si>
  <si>
    <t>МБОУ Первомихайловская СОШ</t>
  </si>
  <si>
    <t>МБОУ Северотатарская СОШ</t>
  </si>
  <si>
    <t>МБОУ Увальская СОШ</t>
  </si>
  <si>
    <t>МБОУ Ускюльская СОШ</t>
  </si>
  <si>
    <t>МБОУ Успенская СОШ</t>
  </si>
  <si>
    <t>МБОУ школа № 2</t>
  </si>
  <si>
    <t>МБОУ школа № 3</t>
  </si>
  <si>
    <t>МБОУ школа № 4</t>
  </si>
  <si>
    <t>МБОУ школа № 5</t>
  </si>
  <si>
    <t>МБОУ школа № 9</t>
  </si>
  <si>
    <t>МБОУ школа №10</t>
  </si>
  <si>
    <t>МБОУ школа-интернат</t>
  </si>
  <si>
    <t>МБОУ Лицей</t>
  </si>
  <si>
    <t>МКДОУ Детский сад № 1</t>
  </si>
  <si>
    <t>МКДОУ Детский сад № 2</t>
  </si>
  <si>
    <t>МКДОУ Детский сад № 4</t>
  </si>
  <si>
    <t>МКДОУ Детский сад № 5</t>
  </si>
  <si>
    <t>МКДОУ Детский сад № 6</t>
  </si>
  <si>
    <t>МКДОУ Детский сад № 7</t>
  </si>
  <si>
    <t>МКДОУ Детский сад № 8</t>
  </si>
  <si>
    <t xml:space="preserve">МКДОУ Детский сад № 10 </t>
  </si>
  <si>
    <t>МКДОУ Детский сад № 12</t>
  </si>
  <si>
    <t>МКДОУ д/с с. Дмитриевка</t>
  </si>
  <si>
    <t>МКДОУ д/с с. Киевка</t>
  </si>
  <si>
    <t>МКДОУ д/с с. Новомихайловка</t>
  </si>
  <si>
    <t>МКДОУ д/с с. Новопервомайское</t>
  </si>
  <si>
    <t>МКДОУд/с с. Северотатарское</t>
  </si>
  <si>
    <t>МКУ ДО ДЮСШ</t>
  </si>
  <si>
    <t>МКУ ДО Лагерь Солнечный</t>
  </si>
  <si>
    <t>МКУ ДО ЦДТ</t>
  </si>
  <si>
    <t>МКУ ДШИ Радуга</t>
  </si>
  <si>
    <t>ХВС, вывоз ЖБО, водоотведение</t>
  </si>
  <si>
    <t>ГБУЗ НСО "Татарская ЦРБ"</t>
  </si>
  <si>
    <t>Новосибирская область</t>
  </si>
  <si>
    <t>рынок медецинских услуг</t>
  </si>
  <si>
    <t>Данные в натуральном выражении по объему медицинских услуг не ведутся</t>
  </si>
  <si>
    <t>количество обращений</t>
  </si>
  <si>
    <t>среднее профессиональное образование</t>
  </si>
  <si>
    <t xml:space="preserve">Новосибирская область </t>
  </si>
  <si>
    <t>ГАУ НСО "Татарский лесхоз"</t>
  </si>
  <si>
    <t>Обработка древисины, изготовление изделий из дерева</t>
  </si>
  <si>
    <t>ГАПОУ НСО "Татарский политехнический колледж"</t>
  </si>
  <si>
    <t xml:space="preserve">Татарский </t>
  </si>
  <si>
    <t>ГБУ НСО "Управление ветеринарии Татарского района Новосибирской области"</t>
  </si>
  <si>
    <t>Вереринарные услуги</t>
  </si>
  <si>
    <t>Реестр  хозяйствующих субъектов, доля участия субъекта РФ или муниципального образования в которых составляет 50 и более процентов в 2020 году</t>
  </si>
  <si>
    <t>МАУ "КСС" Татарского района Новосибирской области</t>
  </si>
  <si>
    <t>спортивные объекты</t>
  </si>
  <si>
    <t>ХВС</t>
  </si>
  <si>
    <t>теплоснабжение</t>
  </si>
  <si>
    <t>Вывоз ЖБО</t>
  </si>
  <si>
    <t>Итого</t>
  </si>
  <si>
    <t>Школы</t>
  </si>
  <si>
    <t>Детские сады</t>
  </si>
  <si>
    <t>Учреждения культуры</t>
  </si>
  <si>
    <t>Учреждения дополнительного образования</t>
  </si>
  <si>
    <t>Теплоснабжающие организации</t>
  </si>
  <si>
    <t>Водоснабжающие организации</t>
  </si>
  <si>
    <t>Соц.найм</t>
  </si>
  <si>
    <t>ГАПОУ НСО "Татарский педагогический колледж"</t>
  </si>
  <si>
    <t>Учреждения проф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</si>
</sst>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00"/>
    <numFmt numFmtId="166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5" fillId="2" borderId="1" xfId="1" applyFont="1" applyFill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5" fillId="2" borderId="1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165" fontId="3" fillId="2" borderId="2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/>
    </xf>
    <xf numFmtId="0" fontId="0" fillId="0" borderId="0" xfId="0" applyBorder="1"/>
    <xf numFmtId="0" fontId="7" fillId="0" borderId="1" xfId="0" applyFont="1" applyBorder="1"/>
    <xf numFmtId="165" fontId="3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0" fontId="0" fillId="0" borderId="1" xfId="0" applyFill="1" applyBorder="1"/>
    <xf numFmtId="16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2" fontId="3" fillId="2" borderId="3" xfId="0" applyNumberFormat="1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2" fontId="3" fillId="2" borderId="2" xfId="0" applyNumberFormat="1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4" fontId="3" fillId="2" borderId="2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166" fontId="3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/>
  </cellXfs>
  <cellStyles count="3">
    <cellStyle name="Обычный" xfId="0" builtinId="0"/>
    <cellStyle name="Обычный_Детсады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tabSelected="1" zoomScale="86" zoomScaleNormal="86" workbookViewId="0">
      <selection activeCell="J5" sqref="J5"/>
    </sheetView>
  </sheetViews>
  <sheetFormatPr defaultRowHeight="15" x14ac:dyDescent="0.25"/>
  <cols>
    <col min="1" max="1" width="8" customWidth="1"/>
    <col min="2" max="2" width="58.140625" customWidth="1"/>
    <col min="3" max="3" width="16.85546875" customWidth="1"/>
    <col min="4" max="4" width="16" customWidth="1"/>
    <col min="5" max="5" width="17.85546875" customWidth="1"/>
    <col min="6" max="6" width="16.5703125" customWidth="1"/>
    <col min="7" max="7" width="14.28515625" customWidth="1"/>
    <col min="8" max="8" width="13.28515625" customWidth="1"/>
    <col min="9" max="9" width="17.85546875" customWidth="1"/>
    <col min="10" max="11" width="19" customWidth="1"/>
    <col min="12" max="12" width="16.28515625" customWidth="1"/>
  </cols>
  <sheetData>
    <row r="1" spans="1:12" x14ac:dyDescent="0.25">
      <c r="L1" t="s">
        <v>12</v>
      </c>
    </row>
    <row r="3" spans="1:12" ht="39" customHeight="1" x14ac:dyDescent="0.3">
      <c r="A3" s="20" t="s">
        <v>118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5" spans="1:12" ht="220.5" x14ac:dyDescent="0.25">
      <c r="A5" s="1" t="s">
        <v>0</v>
      </c>
      <c r="B5" s="1" t="s">
        <v>1</v>
      </c>
      <c r="C5" s="1" t="s">
        <v>5</v>
      </c>
      <c r="D5" s="1" t="s">
        <v>6</v>
      </c>
      <c r="E5" s="1" t="s">
        <v>2</v>
      </c>
      <c r="F5" s="1" t="s">
        <v>3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4</v>
      </c>
    </row>
    <row r="6" spans="1:12" x14ac:dyDescent="0.25">
      <c r="A6" s="2">
        <v>1</v>
      </c>
      <c r="B6" s="3" t="s">
        <v>56</v>
      </c>
      <c r="C6" s="4" t="s">
        <v>13</v>
      </c>
      <c r="D6" s="4" t="s">
        <v>14</v>
      </c>
      <c r="E6" s="24">
        <v>100</v>
      </c>
      <c r="F6" s="7" t="s">
        <v>40</v>
      </c>
      <c r="G6" s="4">
        <v>151</v>
      </c>
      <c r="H6" s="4" t="s">
        <v>44</v>
      </c>
      <c r="I6" s="9">
        <v>16510163</v>
      </c>
      <c r="J6" s="10">
        <f>G6*100/4898</f>
        <v>3.0828909759085339</v>
      </c>
      <c r="K6" s="10">
        <f>I6*100/571117816</f>
        <v>2.8908506331730335</v>
      </c>
      <c r="L6" s="25">
        <v>17595355</v>
      </c>
    </row>
    <row r="7" spans="1:12" x14ac:dyDescent="0.25">
      <c r="A7" s="2">
        <v>2</v>
      </c>
      <c r="B7" s="3" t="s">
        <v>57</v>
      </c>
      <c r="C7" s="4" t="s">
        <v>13</v>
      </c>
      <c r="D7" s="4" t="s">
        <v>14</v>
      </c>
      <c r="E7" s="24">
        <v>98.6</v>
      </c>
      <c r="F7" s="7" t="s">
        <v>40</v>
      </c>
      <c r="G7" s="4">
        <v>28</v>
      </c>
      <c r="H7" s="4" t="s">
        <v>44</v>
      </c>
      <c r="I7" s="9">
        <v>11724078</v>
      </c>
      <c r="J7" s="10">
        <f t="shared" ref="J7:J36" si="0">G7*100/4898</f>
        <v>0.57166190281747653</v>
      </c>
      <c r="K7" s="10">
        <f t="shared" ref="K7:K36" si="1">I7*100/571117816</f>
        <v>2.0528300241293822</v>
      </c>
      <c r="L7" s="25">
        <v>12241310.83</v>
      </c>
    </row>
    <row r="8" spans="1:12" x14ac:dyDescent="0.25">
      <c r="A8" s="2">
        <v>3</v>
      </c>
      <c r="B8" s="3" t="s">
        <v>58</v>
      </c>
      <c r="C8" s="4" t="s">
        <v>13</v>
      </c>
      <c r="D8" s="4" t="s">
        <v>14</v>
      </c>
      <c r="E8" s="24">
        <v>94.9</v>
      </c>
      <c r="F8" s="7" t="s">
        <v>40</v>
      </c>
      <c r="G8" s="4">
        <v>72</v>
      </c>
      <c r="H8" s="4" t="s">
        <v>44</v>
      </c>
      <c r="I8" s="9">
        <v>17075736</v>
      </c>
      <c r="J8" s="10">
        <f t="shared" si="0"/>
        <v>1.4699877501020824</v>
      </c>
      <c r="K8" s="10">
        <f t="shared" si="1"/>
        <v>2.9898797623921438</v>
      </c>
      <c r="L8" s="25">
        <v>18096865</v>
      </c>
    </row>
    <row r="9" spans="1:12" x14ac:dyDescent="0.25">
      <c r="A9" s="2">
        <v>4</v>
      </c>
      <c r="B9" s="3" t="s">
        <v>59</v>
      </c>
      <c r="C9" s="4" t="s">
        <v>13</v>
      </c>
      <c r="D9" s="4" t="s">
        <v>14</v>
      </c>
      <c r="E9" s="24">
        <v>100</v>
      </c>
      <c r="F9" s="7" t="s">
        <v>40</v>
      </c>
      <c r="G9" s="4">
        <v>61</v>
      </c>
      <c r="H9" s="4" t="s">
        <v>44</v>
      </c>
      <c r="I9" s="9">
        <v>15181021</v>
      </c>
      <c r="J9" s="10">
        <f t="shared" si="0"/>
        <v>1.2454062882809309</v>
      </c>
      <c r="K9" s="10">
        <f t="shared" si="1"/>
        <v>2.6581242214303469</v>
      </c>
      <c r="L9" s="25">
        <v>15831240.720000001</v>
      </c>
    </row>
    <row r="10" spans="1:12" x14ac:dyDescent="0.25">
      <c r="A10" s="2">
        <v>5</v>
      </c>
      <c r="B10" s="3" t="s">
        <v>55</v>
      </c>
      <c r="C10" s="4" t="s">
        <v>13</v>
      </c>
      <c r="D10" s="4" t="s">
        <v>14</v>
      </c>
      <c r="E10" s="24">
        <v>100</v>
      </c>
      <c r="F10" s="7" t="s">
        <v>40</v>
      </c>
      <c r="G10" s="4">
        <v>96</v>
      </c>
      <c r="H10" s="4" t="s">
        <v>44</v>
      </c>
      <c r="I10" s="9">
        <v>13172205</v>
      </c>
      <c r="J10" s="10">
        <f t="shared" si="0"/>
        <v>1.9599836668027766</v>
      </c>
      <c r="K10" s="10">
        <f t="shared" si="1"/>
        <v>2.3063901406990954</v>
      </c>
      <c r="L10" s="25">
        <v>14724148.93</v>
      </c>
    </row>
    <row r="11" spans="1:12" x14ac:dyDescent="0.25">
      <c r="A11" s="2">
        <v>6</v>
      </c>
      <c r="B11" s="3" t="s">
        <v>60</v>
      </c>
      <c r="C11" s="4" t="s">
        <v>13</v>
      </c>
      <c r="D11" s="4" t="s">
        <v>14</v>
      </c>
      <c r="E11" s="24">
        <v>98.3</v>
      </c>
      <c r="F11" s="7" t="s">
        <v>40</v>
      </c>
      <c r="G11" s="4">
        <v>104</v>
      </c>
      <c r="H11" s="4" t="s">
        <v>44</v>
      </c>
      <c r="I11" s="9">
        <v>19168365</v>
      </c>
      <c r="J11" s="10">
        <f t="shared" si="0"/>
        <v>2.1233156390363415</v>
      </c>
      <c r="K11" s="10">
        <f t="shared" si="1"/>
        <v>3.3562890988503149</v>
      </c>
      <c r="L11" s="25">
        <v>19941461.050000001</v>
      </c>
    </row>
    <row r="12" spans="1:12" x14ac:dyDescent="0.25">
      <c r="A12" s="2">
        <v>7</v>
      </c>
      <c r="B12" s="3" t="s">
        <v>61</v>
      </c>
      <c r="C12" s="4" t="s">
        <v>13</v>
      </c>
      <c r="D12" s="4" t="s">
        <v>14</v>
      </c>
      <c r="E12" s="24">
        <v>99.7</v>
      </c>
      <c r="F12" s="7" t="s">
        <v>40</v>
      </c>
      <c r="G12" s="4">
        <v>68</v>
      </c>
      <c r="H12" s="4" t="s">
        <v>44</v>
      </c>
      <c r="I12" s="9">
        <v>15116985</v>
      </c>
      <c r="J12" s="10">
        <f t="shared" si="0"/>
        <v>1.3883217639853001</v>
      </c>
      <c r="K12" s="10">
        <f t="shared" si="1"/>
        <v>2.6469118238818869</v>
      </c>
      <c r="L12" s="25">
        <v>16890302.300000001</v>
      </c>
    </row>
    <row r="13" spans="1:12" x14ac:dyDescent="0.25">
      <c r="A13" s="2">
        <v>8</v>
      </c>
      <c r="B13" s="3" t="s">
        <v>62</v>
      </c>
      <c r="C13" s="4" t="s">
        <v>13</v>
      </c>
      <c r="D13" s="4" t="s">
        <v>14</v>
      </c>
      <c r="E13" s="24">
        <v>99.6</v>
      </c>
      <c r="F13" s="7" t="s">
        <v>40</v>
      </c>
      <c r="G13" s="4">
        <v>76</v>
      </c>
      <c r="H13" s="4" t="s">
        <v>44</v>
      </c>
      <c r="I13" s="9">
        <v>17503178</v>
      </c>
      <c r="J13" s="10">
        <f t="shared" si="0"/>
        <v>1.5516537362188649</v>
      </c>
      <c r="K13" s="10">
        <f t="shared" si="1"/>
        <v>3.0647228136899867</v>
      </c>
      <c r="L13" s="25">
        <v>17961818.559999999</v>
      </c>
    </row>
    <row r="14" spans="1:12" x14ac:dyDescent="0.25">
      <c r="A14" s="2">
        <v>9</v>
      </c>
      <c r="B14" s="3" t="s">
        <v>63</v>
      </c>
      <c r="C14" s="4" t="s">
        <v>13</v>
      </c>
      <c r="D14" s="4" t="s">
        <v>14</v>
      </c>
      <c r="E14" s="24">
        <v>98.4</v>
      </c>
      <c r="F14" s="7" t="s">
        <v>40</v>
      </c>
      <c r="G14" s="4">
        <v>29</v>
      </c>
      <c r="H14" s="4" t="s">
        <v>44</v>
      </c>
      <c r="I14" s="9">
        <v>11353353</v>
      </c>
      <c r="J14" s="10">
        <f t="shared" si="0"/>
        <v>0.59207839934667206</v>
      </c>
      <c r="K14" s="10">
        <f t="shared" si="1"/>
        <v>1.9879178484601854</v>
      </c>
      <c r="L14" s="25">
        <v>11906545.199999999</v>
      </c>
    </row>
    <row r="15" spans="1:12" x14ac:dyDescent="0.25">
      <c r="A15" s="2">
        <v>10</v>
      </c>
      <c r="B15" s="3" t="s">
        <v>64</v>
      </c>
      <c r="C15" s="4" t="s">
        <v>13</v>
      </c>
      <c r="D15" s="4" t="s">
        <v>14</v>
      </c>
      <c r="E15" s="24">
        <v>99.8</v>
      </c>
      <c r="F15" s="7" t="s">
        <v>40</v>
      </c>
      <c r="G15" s="4">
        <v>84</v>
      </c>
      <c r="H15" s="4" t="s">
        <v>44</v>
      </c>
      <c r="I15" s="9">
        <v>16257859</v>
      </c>
      <c r="J15" s="10">
        <f t="shared" si="0"/>
        <v>1.7149857084524296</v>
      </c>
      <c r="K15" s="10">
        <f t="shared" si="1"/>
        <v>2.846673408626426</v>
      </c>
      <c r="L15" s="25">
        <v>17158781.859999999</v>
      </c>
    </row>
    <row r="16" spans="1:12" x14ac:dyDescent="0.25">
      <c r="A16" s="2">
        <v>11</v>
      </c>
      <c r="B16" s="3" t="s">
        <v>65</v>
      </c>
      <c r="C16" s="4" t="s">
        <v>13</v>
      </c>
      <c r="D16" s="4" t="s">
        <v>14</v>
      </c>
      <c r="E16" s="24">
        <v>99.6</v>
      </c>
      <c r="F16" s="7" t="s">
        <v>40</v>
      </c>
      <c r="G16" s="4">
        <v>92</v>
      </c>
      <c r="H16" s="4" t="s">
        <v>44</v>
      </c>
      <c r="I16" s="9">
        <v>17320323</v>
      </c>
      <c r="J16" s="10">
        <f t="shared" si="0"/>
        <v>1.8783176806859943</v>
      </c>
      <c r="K16" s="10">
        <f t="shared" si="1"/>
        <v>3.0327057771211257</v>
      </c>
      <c r="L16" s="25">
        <v>18075789.890000001</v>
      </c>
    </row>
    <row r="17" spans="1:12" x14ac:dyDescent="0.25">
      <c r="A17" s="2">
        <v>12</v>
      </c>
      <c r="B17" s="3" t="s">
        <v>66</v>
      </c>
      <c r="C17" s="4" t="s">
        <v>13</v>
      </c>
      <c r="D17" s="4" t="s">
        <v>14</v>
      </c>
      <c r="E17" s="24">
        <v>99</v>
      </c>
      <c r="F17" s="7" t="s">
        <v>40</v>
      </c>
      <c r="G17" s="4">
        <v>97</v>
      </c>
      <c r="H17" s="4" t="s">
        <v>44</v>
      </c>
      <c r="I17" s="9">
        <v>16710943</v>
      </c>
      <c r="J17" s="10">
        <f t="shared" si="0"/>
        <v>1.9804001633319723</v>
      </c>
      <c r="K17" s="10">
        <f t="shared" si="1"/>
        <v>2.9260062515717422</v>
      </c>
      <c r="L17" s="25">
        <v>17369612.510000002</v>
      </c>
    </row>
    <row r="18" spans="1:12" x14ac:dyDescent="0.25">
      <c r="A18" s="2">
        <v>13</v>
      </c>
      <c r="B18" s="3" t="s">
        <v>67</v>
      </c>
      <c r="C18" s="4" t="s">
        <v>13</v>
      </c>
      <c r="D18" s="4" t="s">
        <v>14</v>
      </c>
      <c r="E18" s="24">
        <v>99.3</v>
      </c>
      <c r="F18" s="7" t="s">
        <v>40</v>
      </c>
      <c r="G18" s="4">
        <v>33</v>
      </c>
      <c r="H18" s="4" t="s">
        <v>44</v>
      </c>
      <c r="I18" s="9">
        <v>12521148</v>
      </c>
      <c r="J18" s="10">
        <f t="shared" si="0"/>
        <v>0.6737443854634545</v>
      </c>
      <c r="K18" s="10">
        <f t="shared" si="1"/>
        <v>2.1923931716393872</v>
      </c>
      <c r="L18" s="25">
        <v>11646540.5</v>
      </c>
    </row>
    <row r="19" spans="1:12" x14ac:dyDescent="0.25">
      <c r="A19" s="2">
        <v>14</v>
      </c>
      <c r="B19" s="3" t="s">
        <v>68</v>
      </c>
      <c r="C19" s="4" t="s">
        <v>13</v>
      </c>
      <c r="D19" s="4" t="s">
        <v>14</v>
      </c>
      <c r="E19" s="24">
        <v>91.7</v>
      </c>
      <c r="F19" s="7" t="s">
        <v>40</v>
      </c>
      <c r="G19" s="4">
        <v>66</v>
      </c>
      <c r="H19" s="4" t="s">
        <v>44</v>
      </c>
      <c r="I19" s="9">
        <v>10598074</v>
      </c>
      <c r="J19" s="10">
        <f t="shared" si="0"/>
        <v>1.347488770926909</v>
      </c>
      <c r="K19" s="10">
        <f t="shared" si="1"/>
        <v>1.8556721053156571</v>
      </c>
      <c r="L19" s="25">
        <v>11280067.74</v>
      </c>
    </row>
    <row r="20" spans="1:12" x14ac:dyDescent="0.25">
      <c r="A20" s="2">
        <v>15</v>
      </c>
      <c r="B20" s="3" t="s">
        <v>69</v>
      </c>
      <c r="C20" s="4" t="s">
        <v>13</v>
      </c>
      <c r="D20" s="4" t="s">
        <v>14</v>
      </c>
      <c r="E20" s="24">
        <v>99.4</v>
      </c>
      <c r="F20" s="7" t="s">
        <v>40</v>
      </c>
      <c r="G20" s="4">
        <v>85</v>
      </c>
      <c r="H20" s="4" t="s">
        <v>44</v>
      </c>
      <c r="I20" s="9">
        <v>15851868</v>
      </c>
      <c r="J20" s="10">
        <f t="shared" si="0"/>
        <v>1.7354022049816251</v>
      </c>
      <c r="K20" s="10">
        <f t="shared" si="1"/>
        <v>2.7755863249063832</v>
      </c>
      <c r="L20" s="25">
        <v>15864010</v>
      </c>
    </row>
    <row r="21" spans="1:12" x14ac:dyDescent="0.25">
      <c r="A21" s="2">
        <v>16</v>
      </c>
      <c r="B21" s="3" t="s">
        <v>70</v>
      </c>
      <c r="C21" s="4" t="s">
        <v>13</v>
      </c>
      <c r="D21" s="4" t="s">
        <v>14</v>
      </c>
      <c r="E21" s="24">
        <v>99.5</v>
      </c>
      <c r="F21" s="7" t="s">
        <v>40</v>
      </c>
      <c r="G21" s="4">
        <v>50</v>
      </c>
      <c r="H21" s="4" t="s">
        <v>44</v>
      </c>
      <c r="I21" s="9">
        <v>13517459</v>
      </c>
      <c r="J21" s="10">
        <f t="shared" si="0"/>
        <v>1.0208248264597795</v>
      </c>
      <c r="K21" s="10">
        <f t="shared" si="1"/>
        <v>2.366842466003547</v>
      </c>
      <c r="L21" s="25">
        <v>15625624.220000001</v>
      </c>
    </row>
    <row r="22" spans="1:12" x14ac:dyDescent="0.25">
      <c r="A22" s="2">
        <v>17</v>
      </c>
      <c r="B22" s="3" t="s">
        <v>71</v>
      </c>
      <c r="C22" s="4" t="s">
        <v>13</v>
      </c>
      <c r="D22" s="4" t="s">
        <v>14</v>
      </c>
      <c r="E22" s="24">
        <v>100</v>
      </c>
      <c r="F22" s="7" t="s">
        <v>40</v>
      </c>
      <c r="G22" s="4">
        <v>43</v>
      </c>
      <c r="H22" s="4" t="s">
        <v>44</v>
      </c>
      <c r="I22" s="9">
        <v>11060097</v>
      </c>
      <c r="J22" s="10">
        <f t="shared" si="0"/>
        <v>0.87790935075541032</v>
      </c>
      <c r="K22" s="10">
        <f t="shared" si="1"/>
        <v>1.9365701244382123</v>
      </c>
      <c r="L22" s="25">
        <v>11617519.6</v>
      </c>
    </row>
    <row r="23" spans="1:12" x14ac:dyDescent="0.25">
      <c r="A23" s="2">
        <v>18</v>
      </c>
      <c r="B23" s="3" t="s">
        <v>72</v>
      </c>
      <c r="C23" s="4" t="s">
        <v>13</v>
      </c>
      <c r="D23" s="4" t="s">
        <v>14</v>
      </c>
      <c r="E23" s="24">
        <v>99.1</v>
      </c>
      <c r="F23" s="7" t="s">
        <v>40</v>
      </c>
      <c r="G23" s="4">
        <v>143</v>
      </c>
      <c r="H23" s="4" t="s">
        <v>44</v>
      </c>
      <c r="I23" s="9">
        <v>15992147</v>
      </c>
      <c r="J23" s="10">
        <f t="shared" si="0"/>
        <v>2.9195590036749692</v>
      </c>
      <c r="K23" s="10">
        <f t="shared" si="1"/>
        <v>2.8001485073615702</v>
      </c>
      <c r="L23" s="25">
        <v>20148702.32</v>
      </c>
    </row>
    <row r="24" spans="1:12" x14ac:dyDescent="0.25">
      <c r="A24" s="2">
        <v>19</v>
      </c>
      <c r="B24" s="3" t="s">
        <v>73</v>
      </c>
      <c r="C24" s="4" t="s">
        <v>13</v>
      </c>
      <c r="D24" s="4" t="s">
        <v>14</v>
      </c>
      <c r="E24" s="24">
        <v>99.8</v>
      </c>
      <c r="F24" s="7" t="s">
        <v>40</v>
      </c>
      <c r="G24" s="4">
        <v>97</v>
      </c>
      <c r="H24" s="4" t="s">
        <v>44</v>
      </c>
      <c r="I24" s="9">
        <v>12911628</v>
      </c>
      <c r="J24" s="10">
        <f t="shared" si="0"/>
        <v>1.9804001633319723</v>
      </c>
      <c r="K24" s="10">
        <f t="shared" si="1"/>
        <v>2.2607643533921906</v>
      </c>
      <c r="L24" s="25">
        <v>14269690.539999999</v>
      </c>
    </row>
    <row r="25" spans="1:12" x14ac:dyDescent="0.25">
      <c r="A25" s="2">
        <v>20</v>
      </c>
      <c r="B25" s="3" t="s">
        <v>74</v>
      </c>
      <c r="C25" s="4" t="s">
        <v>13</v>
      </c>
      <c r="D25" s="4" t="s">
        <v>14</v>
      </c>
      <c r="E25" s="24">
        <v>99.5</v>
      </c>
      <c r="F25" s="7" t="s">
        <v>40</v>
      </c>
      <c r="G25" s="4">
        <v>132</v>
      </c>
      <c r="H25" s="4" t="s">
        <v>44</v>
      </c>
      <c r="I25" s="9">
        <v>13801677</v>
      </c>
      <c r="J25" s="10">
        <f t="shared" si="0"/>
        <v>2.694977541853818</v>
      </c>
      <c r="K25" s="10">
        <f t="shared" si="1"/>
        <v>2.4166076794214382</v>
      </c>
      <c r="L25" s="25">
        <v>14921563.48</v>
      </c>
    </row>
    <row r="26" spans="1:12" x14ac:dyDescent="0.25">
      <c r="A26" s="2">
        <v>21</v>
      </c>
      <c r="B26" s="3" t="s">
        <v>75</v>
      </c>
      <c r="C26" s="4" t="s">
        <v>13</v>
      </c>
      <c r="D26" s="4" t="s">
        <v>14</v>
      </c>
      <c r="E26" s="24">
        <v>99.8</v>
      </c>
      <c r="F26" s="7" t="s">
        <v>40</v>
      </c>
      <c r="G26" s="4">
        <v>100</v>
      </c>
      <c r="H26" s="4" t="s">
        <v>44</v>
      </c>
      <c r="I26" s="9">
        <v>17053619</v>
      </c>
      <c r="J26" s="10">
        <f t="shared" si="0"/>
        <v>2.0416496529195589</v>
      </c>
      <c r="K26" s="10">
        <f t="shared" si="1"/>
        <v>2.9860071813974018</v>
      </c>
      <c r="L26" s="25">
        <v>20550047.800000001</v>
      </c>
    </row>
    <row r="27" spans="1:12" x14ac:dyDescent="0.25">
      <c r="A27" s="2">
        <v>22</v>
      </c>
      <c r="B27" s="3" t="s">
        <v>76</v>
      </c>
      <c r="C27" s="4" t="s">
        <v>13</v>
      </c>
      <c r="D27" s="4" t="s">
        <v>14</v>
      </c>
      <c r="E27" s="24">
        <v>100</v>
      </c>
      <c r="F27" s="7" t="s">
        <v>40</v>
      </c>
      <c r="G27" s="4">
        <v>31</v>
      </c>
      <c r="H27" s="4" t="s">
        <v>44</v>
      </c>
      <c r="I27" s="9">
        <v>11462058</v>
      </c>
      <c r="J27" s="10">
        <f t="shared" si="0"/>
        <v>0.63291139240506333</v>
      </c>
      <c r="K27" s="10">
        <f t="shared" si="1"/>
        <v>2.0069515744191038</v>
      </c>
      <c r="L27" s="25">
        <v>11701207.41</v>
      </c>
    </row>
    <row r="28" spans="1:12" x14ac:dyDescent="0.25">
      <c r="A28" s="2">
        <v>23</v>
      </c>
      <c r="B28" s="3" t="s">
        <v>77</v>
      </c>
      <c r="C28" s="4" t="s">
        <v>13</v>
      </c>
      <c r="D28" s="4" t="s">
        <v>14</v>
      </c>
      <c r="E28" s="24">
        <v>99.9</v>
      </c>
      <c r="F28" s="7" t="s">
        <v>40</v>
      </c>
      <c r="G28" s="4">
        <v>30</v>
      </c>
      <c r="H28" s="4" t="s">
        <v>44</v>
      </c>
      <c r="I28" s="9">
        <v>11478588</v>
      </c>
      <c r="J28" s="10">
        <f t="shared" si="0"/>
        <v>0.6124948958758677</v>
      </c>
      <c r="K28" s="10">
        <f t="shared" si="1"/>
        <v>2.0098458984161685</v>
      </c>
      <c r="L28" s="25">
        <v>11470353.140000001</v>
      </c>
    </row>
    <row r="29" spans="1:12" x14ac:dyDescent="0.25">
      <c r="A29" s="2">
        <v>24</v>
      </c>
      <c r="B29" s="3" t="s">
        <v>78</v>
      </c>
      <c r="C29" s="4" t="s">
        <v>13</v>
      </c>
      <c r="D29" s="4" t="s">
        <v>14</v>
      </c>
      <c r="E29" s="24">
        <v>99.5</v>
      </c>
      <c r="F29" s="7" t="s">
        <v>40</v>
      </c>
      <c r="G29" s="4">
        <v>241</v>
      </c>
      <c r="H29" s="4" t="s">
        <v>44</v>
      </c>
      <c r="I29" s="9">
        <v>24889662</v>
      </c>
      <c r="J29" s="10">
        <f t="shared" si="0"/>
        <v>4.9203756635361371</v>
      </c>
      <c r="K29" s="10">
        <f t="shared" si="1"/>
        <v>4.3580608593726655</v>
      </c>
      <c r="L29" s="25">
        <v>26209546.809999999</v>
      </c>
    </row>
    <row r="30" spans="1:12" x14ac:dyDescent="0.25">
      <c r="A30" s="2">
        <v>25</v>
      </c>
      <c r="B30" s="3" t="s">
        <v>79</v>
      </c>
      <c r="C30" s="4" t="s">
        <v>13</v>
      </c>
      <c r="D30" s="4" t="s">
        <v>14</v>
      </c>
      <c r="E30" s="24">
        <v>95.8</v>
      </c>
      <c r="F30" s="7" t="s">
        <v>40</v>
      </c>
      <c r="G30" s="4">
        <v>588</v>
      </c>
      <c r="H30" s="4" t="s">
        <v>44</v>
      </c>
      <c r="I30" s="9">
        <v>32857135</v>
      </c>
      <c r="J30" s="10">
        <f t="shared" si="0"/>
        <v>12.004899959167007</v>
      </c>
      <c r="K30" s="10">
        <f t="shared" si="1"/>
        <v>5.7531273021957343</v>
      </c>
      <c r="L30" s="25">
        <v>40112483.119999997</v>
      </c>
    </row>
    <row r="31" spans="1:12" x14ac:dyDescent="0.25">
      <c r="A31" s="2">
        <v>26</v>
      </c>
      <c r="B31" s="3" t="s">
        <v>80</v>
      </c>
      <c r="C31" s="4" t="s">
        <v>13</v>
      </c>
      <c r="D31" s="4" t="s">
        <v>14</v>
      </c>
      <c r="E31" s="24">
        <v>96.1</v>
      </c>
      <c r="F31" s="7" t="s">
        <v>40</v>
      </c>
      <c r="G31" s="4">
        <v>551</v>
      </c>
      <c r="H31" s="4" t="s">
        <v>44</v>
      </c>
      <c r="I31" s="9">
        <v>31027697</v>
      </c>
      <c r="J31" s="10">
        <f t="shared" si="0"/>
        <v>11.249489587586771</v>
      </c>
      <c r="K31" s="10">
        <f t="shared" si="1"/>
        <v>5.4328014519512031</v>
      </c>
      <c r="L31" s="25">
        <v>32891040.280000001</v>
      </c>
    </row>
    <row r="32" spans="1:12" x14ac:dyDescent="0.25">
      <c r="A32" s="2">
        <v>27</v>
      </c>
      <c r="B32" s="3" t="s">
        <v>81</v>
      </c>
      <c r="C32" s="4" t="s">
        <v>13</v>
      </c>
      <c r="D32" s="4" t="s">
        <v>14</v>
      </c>
      <c r="E32" s="24">
        <v>95.5</v>
      </c>
      <c r="F32" s="7" t="s">
        <v>40</v>
      </c>
      <c r="G32" s="4">
        <v>265</v>
      </c>
      <c r="H32" s="4" t="s">
        <v>44</v>
      </c>
      <c r="I32" s="9">
        <v>16139729</v>
      </c>
      <c r="J32" s="10">
        <f t="shared" si="0"/>
        <v>5.4103715802368315</v>
      </c>
      <c r="K32" s="10">
        <f t="shared" si="1"/>
        <v>2.8259894102130407</v>
      </c>
      <c r="L32" s="25">
        <v>18034894.699999999</v>
      </c>
    </row>
    <row r="33" spans="1:12" x14ac:dyDescent="0.25">
      <c r="A33" s="2">
        <v>28</v>
      </c>
      <c r="B33" s="3" t="s">
        <v>82</v>
      </c>
      <c r="C33" s="4" t="s">
        <v>13</v>
      </c>
      <c r="D33" s="4" t="s">
        <v>14</v>
      </c>
      <c r="E33" s="24">
        <v>80</v>
      </c>
      <c r="F33" s="7" t="s">
        <v>40</v>
      </c>
      <c r="G33" s="4">
        <v>567</v>
      </c>
      <c r="H33" s="4" t="s">
        <v>44</v>
      </c>
      <c r="I33" s="9">
        <v>36286194</v>
      </c>
      <c r="J33" s="10">
        <f t="shared" si="0"/>
        <v>11.576153532053899</v>
      </c>
      <c r="K33" s="10">
        <f t="shared" si="1"/>
        <v>6.353539144364567</v>
      </c>
      <c r="L33" s="25">
        <v>32264586.899999999</v>
      </c>
    </row>
    <row r="34" spans="1:12" x14ac:dyDescent="0.25">
      <c r="A34" s="2">
        <v>29</v>
      </c>
      <c r="B34" s="3" t="s">
        <v>83</v>
      </c>
      <c r="C34" s="4" t="s">
        <v>13</v>
      </c>
      <c r="D34" s="4" t="s">
        <v>14</v>
      </c>
      <c r="E34" s="24">
        <v>99</v>
      </c>
      <c r="F34" s="7" t="s">
        <v>40</v>
      </c>
      <c r="G34" s="4">
        <v>315</v>
      </c>
      <c r="H34" s="4" t="s">
        <v>44</v>
      </c>
      <c r="I34" s="9">
        <v>19614289</v>
      </c>
      <c r="J34" s="10">
        <f t="shared" si="0"/>
        <v>6.4311964066966105</v>
      </c>
      <c r="K34" s="10">
        <f t="shared" si="1"/>
        <v>3.4343682600158982</v>
      </c>
      <c r="L34" s="25">
        <v>21006690</v>
      </c>
    </row>
    <row r="35" spans="1:12" x14ac:dyDescent="0.25">
      <c r="A35" s="2">
        <v>30</v>
      </c>
      <c r="B35" s="3" t="s">
        <v>84</v>
      </c>
      <c r="C35" s="4" t="s">
        <v>13</v>
      </c>
      <c r="D35" s="4" t="s">
        <v>14</v>
      </c>
      <c r="E35" s="24">
        <v>91.2</v>
      </c>
      <c r="F35" s="7" t="s">
        <v>40</v>
      </c>
      <c r="G35" s="4">
        <v>139</v>
      </c>
      <c r="H35" s="4" t="s">
        <v>44</v>
      </c>
      <c r="I35" s="9">
        <v>35369206</v>
      </c>
      <c r="J35" s="10">
        <f t="shared" si="0"/>
        <v>2.8378930175581871</v>
      </c>
      <c r="K35" s="10">
        <f t="shared" si="1"/>
        <v>6.1929789281866841</v>
      </c>
      <c r="L35" s="25">
        <v>112580986.59999999</v>
      </c>
    </row>
    <row r="36" spans="1:12" x14ac:dyDescent="0.25">
      <c r="A36" s="2">
        <v>31</v>
      </c>
      <c r="B36" s="3" t="s">
        <v>85</v>
      </c>
      <c r="C36" s="4" t="s">
        <v>13</v>
      </c>
      <c r="D36" s="4" t="s">
        <v>14</v>
      </c>
      <c r="E36" s="24">
        <v>90.1</v>
      </c>
      <c r="F36" s="8" t="s">
        <v>40</v>
      </c>
      <c r="G36" s="4">
        <v>464</v>
      </c>
      <c r="H36" s="4" t="s">
        <v>44</v>
      </c>
      <c r="I36" s="9">
        <v>41591332</v>
      </c>
      <c r="J36" s="10">
        <f t="shared" si="0"/>
        <v>9.4732543895467529</v>
      </c>
      <c r="K36" s="10">
        <f t="shared" si="1"/>
        <v>7.2824434529634772</v>
      </c>
      <c r="L36" s="25">
        <v>37827275.329999998</v>
      </c>
    </row>
    <row r="37" spans="1:12" x14ac:dyDescent="0.25">
      <c r="A37" s="2">
        <v>32</v>
      </c>
      <c r="B37" s="5" t="s">
        <v>86</v>
      </c>
      <c r="C37" s="4" t="s">
        <v>13</v>
      </c>
      <c r="D37" s="4" t="s">
        <v>14</v>
      </c>
      <c r="E37" s="24">
        <v>100</v>
      </c>
      <c r="F37" s="7" t="s">
        <v>41</v>
      </c>
      <c r="G37" s="4">
        <v>95</v>
      </c>
      <c r="H37" s="4" t="s">
        <v>44</v>
      </c>
      <c r="I37" s="9">
        <v>13009941</v>
      </c>
      <c r="J37" s="10">
        <f>(G37*100)/1354</f>
        <v>7.016248153618907</v>
      </c>
      <c r="K37" s="10">
        <f>(I37*100)/190249648</f>
        <v>6.8383522055189294</v>
      </c>
      <c r="L37" s="25">
        <v>13908244.76</v>
      </c>
    </row>
    <row r="38" spans="1:12" x14ac:dyDescent="0.25">
      <c r="A38" s="2">
        <v>33</v>
      </c>
      <c r="B38" s="5" t="s">
        <v>87</v>
      </c>
      <c r="C38" s="4" t="s">
        <v>13</v>
      </c>
      <c r="D38" s="4" t="s">
        <v>14</v>
      </c>
      <c r="E38" s="24">
        <v>100</v>
      </c>
      <c r="F38" s="7" t="s">
        <v>41</v>
      </c>
      <c r="G38" s="4">
        <v>110</v>
      </c>
      <c r="H38" s="4" t="s">
        <v>44</v>
      </c>
      <c r="I38" s="9">
        <v>14215033</v>
      </c>
      <c r="J38" s="10">
        <f t="shared" ref="J38:J50" si="2">(G38*100)/1354</f>
        <v>8.1240768094534719</v>
      </c>
      <c r="K38" s="10">
        <f t="shared" ref="K38:K50" si="3">(I38*100)/190249648</f>
        <v>7.4717788702557808</v>
      </c>
      <c r="L38" s="25">
        <v>14679948.609999999</v>
      </c>
    </row>
    <row r="39" spans="1:12" x14ac:dyDescent="0.25">
      <c r="A39" s="2">
        <v>34</v>
      </c>
      <c r="B39" s="5" t="s">
        <v>88</v>
      </c>
      <c r="C39" s="4" t="s">
        <v>13</v>
      </c>
      <c r="D39" s="4" t="s">
        <v>14</v>
      </c>
      <c r="E39" s="24">
        <v>100</v>
      </c>
      <c r="F39" s="7" t="s">
        <v>41</v>
      </c>
      <c r="G39" s="4">
        <v>27</v>
      </c>
      <c r="H39" s="4" t="s">
        <v>44</v>
      </c>
      <c r="I39" s="9">
        <v>4895881</v>
      </c>
      <c r="J39" s="10">
        <f t="shared" si="2"/>
        <v>1.9940915805022157</v>
      </c>
      <c r="K39" s="10">
        <f t="shared" si="3"/>
        <v>2.5733981909916595</v>
      </c>
      <c r="L39" s="25">
        <v>5422387.21</v>
      </c>
    </row>
    <row r="40" spans="1:12" x14ac:dyDescent="0.25">
      <c r="A40" s="2">
        <v>35</v>
      </c>
      <c r="B40" s="5" t="s">
        <v>89</v>
      </c>
      <c r="C40" s="4" t="s">
        <v>13</v>
      </c>
      <c r="D40" s="4" t="s">
        <v>14</v>
      </c>
      <c r="E40" s="24">
        <v>100</v>
      </c>
      <c r="F40" s="7" t="s">
        <v>41</v>
      </c>
      <c r="G40" s="4">
        <v>123</v>
      </c>
      <c r="H40" s="4" t="s">
        <v>44</v>
      </c>
      <c r="I40" s="9">
        <v>14486740</v>
      </c>
      <c r="J40" s="10">
        <f t="shared" si="2"/>
        <v>9.0841949778434277</v>
      </c>
      <c r="K40" s="10">
        <f t="shared" si="3"/>
        <v>7.6145949032189533</v>
      </c>
      <c r="L40" s="25">
        <v>15693733.15</v>
      </c>
    </row>
    <row r="41" spans="1:12" x14ac:dyDescent="0.25">
      <c r="A41" s="2">
        <v>36</v>
      </c>
      <c r="B41" s="5" t="s">
        <v>90</v>
      </c>
      <c r="C41" s="4" t="s">
        <v>13</v>
      </c>
      <c r="D41" s="4" t="s">
        <v>14</v>
      </c>
      <c r="E41" s="24">
        <v>100</v>
      </c>
      <c r="F41" s="7" t="s">
        <v>41</v>
      </c>
      <c r="G41" s="4">
        <v>206</v>
      </c>
      <c r="H41" s="4" t="s">
        <v>44</v>
      </c>
      <c r="I41" s="9">
        <v>25757250</v>
      </c>
      <c r="J41" s="10">
        <f t="shared" si="2"/>
        <v>15.214180206794682</v>
      </c>
      <c r="K41" s="10">
        <f t="shared" si="3"/>
        <v>13.53865842632203</v>
      </c>
      <c r="L41" s="25">
        <v>27675718.489999998</v>
      </c>
    </row>
    <row r="42" spans="1:12" x14ac:dyDescent="0.25">
      <c r="A42" s="2">
        <v>37</v>
      </c>
      <c r="B42" s="5" t="s">
        <v>91</v>
      </c>
      <c r="C42" s="4" t="s">
        <v>13</v>
      </c>
      <c r="D42" s="4" t="s">
        <v>14</v>
      </c>
      <c r="E42" s="24">
        <v>100</v>
      </c>
      <c r="F42" s="7" t="s">
        <v>41</v>
      </c>
      <c r="G42" s="4">
        <v>109</v>
      </c>
      <c r="H42" s="4" t="s">
        <v>44</v>
      </c>
      <c r="I42" s="9">
        <v>15509900</v>
      </c>
      <c r="J42" s="10">
        <f t="shared" si="2"/>
        <v>8.0502215657311673</v>
      </c>
      <c r="K42" s="10">
        <f t="shared" si="3"/>
        <v>8.1523935329436199</v>
      </c>
      <c r="L42" s="25">
        <v>15684207.66</v>
      </c>
    </row>
    <row r="43" spans="1:12" x14ac:dyDescent="0.25">
      <c r="A43" s="2">
        <v>38</v>
      </c>
      <c r="B43" s="5" t="s">
        <v>92</v>
      </c>
      <c r="C43" s="4" t="s">
        <v>13</v>
      </c>
      <c r="D43" s="4" t="s">
        <v>14</v>
      </c>
      <c r="E43" s="24">
        <v>100</v>
      </c>
      <c r="F43" s="7" t="s">
        <v>41</v>
      </c>
      <c r="G43" s="4">
        <v>229</v>
      </c>
      <c r="H43" s="4" t="s">
        <v>44</v>
      </c>
      <c r="I43" s="9">
        <v>30537300</v>
      </c>
      <c r="J43" s="10">
        <f t="shared" si="2"/>
        <v>16.91285081240768</v>
      </c>
      <c r="K43" s="10">
        <f t="shared" si="3"/>
        <v>16.051172930422453</v>
      </c>
      <c r="L43" s="25">
        <v>33003182.559999999</v>
      </c>
    </row>
    <row r="44" spans="1:12" x14ac:dyDescent="0.25">
      <c r="A44" s="2">
        <v>39</v>
      </c>
      <c r="B44" s="5" t="s">
        <v>93</v>
      </c>
      <c r="C44" s="4" t="s">
        <v>13</v>
      </c>
      <c r="D44" s="4" t="s">
        <v>14</v>
      </c>
      <c r="E44" s="24">
        <v>100</v>
      </c>
      <c r="F44" s="7" t="s">
        <v>41</v>
      </c>
      <c r="G44" s="4">
        <v>132</v>
      </c>
      <c r="H44" s="4" t="s">
        <v>44</v>
      </c>
      <c r="I44" s="9">
        <v>15863008</v>
      </c>
      <c r="J44" s="10">
        <f t="shared" si="2"/>
        <v>9.7488921713441652</v>
      </c>
      <c r="K44" s="10">
        <f t="shared" si="3"/>
        <v>8.3379959788414428</v>
      </c>
      <c r="L44" s="25">
        <v>16630297.76</v>
      </c>
    </row>
    <row r="45" spans="1:12" x14ac:dyDescent="0.25">
      <c r="A45" s="2">
        <v>40</v>
      </c>
      <c r="B45" s="5" t="s">
        <v>94</v>
      </c>
      <c r="C45" s="4" t="s">
        <v>13</v>
      </c>
      <c r="D45" s="4" t="s">
        <v>14</v>
      </c>
      <c r="E45" s="24">
        <v>100</v>
      </c>
      <c r="F45" s="7" t="s">
        <v>41</v>
      </c>
      <c r="G45" s="4">
        <v>147</v>
      </c>
      <c r="H45" s="4" t="s">
        <v>44</v>
      </c>
      <c r="I45" s="9">
        <v>25018622</v>
      </c>
      <c r="J45" s="10">
        <f t="shared" si="2"/>
        <v>10.85672082717873</v>
      </c>
      <c r="K45" s="10">
        <f t="shared" si="3"/>
        <v>13.150416972124964</v>
      </c>
      <c r="L45" s="25">
        <v>24841179.899999999</v>
      </c>
    </row>
    <row r="46" spans="1:12" x14ac:dyDescent="0.25">
      <c r="A46" s="2">
        <v>41</v>
      </c>
      <c r="B46" s="5" t="s">
        <v>95</v>
      </c>
      <c r="C46" s="4" t="s">
        <v>13</v>
      </c>
      <c r="D46" s="4" t="s">
        <v>14</v>
      </c>
      <c r="E46" s="24">
        <v>100</v>
      </c>
      <c r="F46" s="7" t="s">
        <v>41</v>
      </c>
      <c r="G46" s="4">
        <v>23</v>
      </c>
      <c r="H46" s="4" t="s">
        <v>44</v>
      </c>
      <c r="I46" s="9">
        <v>5700837</v>
      </c>
      <c r="J46" s="10">
        <f t="shared" si="2"/>
        <v>1.6986706056129985</v>
      </c>
      <c r="K46" s="10">
        <f t="shared" si="3"/>
        <v>2.9965033102190022</v>
      </c>
      <c r="L46" s="25">
        <v>6054706.2999999998</v>
      </c>
    </row>
    <row r="47" spans="1:12" x14ac:dyDescent="0.25">
      <c r="A47" s="2">
        <v>42</v>
      </c>
      <c r="B47" s="5" t="s">
        <v>96</v>
      </c>
      <c r="C47" s="4" t="s">
        <v>13</v>
      </c>
      <c r="D47" s="4" t="s">
        <v>14</v>
      </c>
      <c r="E47" s="24">
        <v>100</v>
      </c>
      <c r="F47" s="7" t="s">
        <v>41</v>
      </c>
      <c r="G47" s="4">
        <v>32</v>
      </c>
      <c r="H47" s="4" t="s">
        <v>44</v>
      </c>
      <c r="I47" s="9">
        <v>5088600</v>
      </c>
      <c r="J47" s="10">
        <f t="shared" si="2"/>
        <v>2.3633677991137372</v>
      </c>
      <c r="K47" s="10">
        <f t="shared" si="3"/>
        <v>2.6746961445100808</v>
      </c>
      <c r="L47" s="25">
        <v>5396975</v>
      </c>
    </row>
    <row r="48" spans="1:12" x14ac:dyDescent="0.25">
      <c r="A48" s="2">
        <v>43</v>
      </c>
      <c r="B48" s="5" t="s">
        <v>97</v>
      </c>
      <c r="C48" s="4" t="s">
        <v>13</v>
      </c>
      <c r="D48" s="4" t="s">
        <v>14</v>
      </c>
      <c r="E48" s="24">
        <v>100</v>
      </c>
      <c r="F48" s="7" t="s">
        <v>41</v>
      </c>
      <c r="G48" s="4">
        <v>35</v>
      </c>
      <c r="H48" s="4" t="s">
        <v>44</v>
      </c>
      <c r="I48" s="9">
        <v>5610634</v>
      </c>
      <c r="J48" s="10">
        <f t="shared" si="2"/>
        <v>2.58493353028065</v>
      </c>
      <c r="K48" s="10">
        <f t="shared" si="3"/>
        <v>2.9490903447032921</v>
      </c>
      <c r="L48" s="25">
        <v>6484125.8399999999</v>
      </c>
    </row>
    <row r="49" spans="1:12" x14ac:dyDescent="0.25">
      <c r="A49" s="2">
        <v>44</v>
      </c>
      <c r="B49" s="5" t="s">
        <v>98</v>
      </c>
      <c r="C49" s="4" t="s">
        <v>13</v>
      </c>
      <c r="D49" s="4" t="s">
        <v>14</v>
      </c>
      <c r="E49" s="24">
        <v>100</v>
      </c>
      <c r="F49" s="7" t="s">
        <v>41</v>
      </c>
      <c r="G49" s="4">
        <v>39</v>
      </c>
      <c r="H49" s="4" t="s">
        <v>44</v>
      </c>
      <c r="I49" s="9">
        <v>6544719</v>
      </c>
      <c r="J49" s="10">
        <f t="shared" si="2"/>
        <v>2.8803545051698669</v>
      </c>
      <c r="K49" s="10">
        <f t="shared" si="3"/>
        <v>3.4400689140828264</v>
      </c>
      <c r="L49" s="25">
        <v>6695576.7300000004</v>
      </c>
    </row>
    <row r="50" spans="1:12" x14ac:dyDescent="0.25">
      <c r="A50" s="2">
        <v>45</v>
      </c>
      <c r="B50" s="5" t="s">
        <v>99</v>
      </c>
      <c r="C50" s="4" t="s">
        <v>13</v>
      </c>
      <c r="D50" s="4" t="s">
        <v>14</v>
      </c>
      <c r="E50" s="24">
        <v>100</v>
      </c>
      <c r="F50" s="7" t="s">
        <v>41</v>
      </c>
      <c r="G50" s="4">
        <v>47</v>
      </c>
      <c r="H50" s="4" t="s">
        <v>44</v>
      </c>
      <c r="I50" s="9">
        <v>8011183</v>
      </c>
      <c r="J50" s="10">
        <f t="shared" si="2"/>
        <v>3.4711964549483012</v>
      </c>
      <c r="K50" s="10">
        <f t="shared" si="3"/>
        <v>4.2108792758449676</v>
      </c>
      <c r="L50" s="25">
        <v>8219673.0899999999</v>
      </c>
    </row>
    <row r="51" spans="1:12" x14ac:dyDescent="0.25">
      <c r="A51" s="2">
        <v>46</v>
      </c>
      <c r="B51" s="5" t="s">
        <v>100</v>
      </c>
      <c r="C51" s="4" t="s">
        <v>13</v>
      </c>
      <c r="D51" s="4" t="s">
        <v>14</v>
      </c>
      <c r="E51" s="24">
        <v>100</v>
      </c>
      <c r="F51" s="7" t="s">
        <v>42</v>
      </c>
      <c r="G51" s="4">
        <v>946</v>
      </c>
      <c r="H51" s="4" t="s">
        <v>44</v>
      </c>
      <c r="I51" s="25">
        <v>20823770.719999999</v>
      </c>
      <c r="J51" s="10">
        <f>(G51*100)/4401</f>
        <v>21.49511474664849</v>
      </c>
      <c r="K51" s="10">
        <f>(I51*100)/85874783.72</f>
        <v>24.24899349720307</v>
      </c>
      <c r="L51" s="25">
        <v>20823770.719999999</v>
      </c>
    </row>
    <row r="52" spans="1:12" x14ac:dyDescent="0.25">
      <c r="A52" s="2">
        <v>47</v>
      </c>
      <c r="B52" s="5" t="s">
        <v>102</v>
      </c>
      <c r="C52" s="4" t="s">
        <v>13</v>
      </c>
      <c r="D52" s="4" t="s">
        <v>14</v>
      </c>
      <c r="E52" s="24">
        <v>100</v>
      </c>
      <c r="F52" s="7" t="s">
        <v>42</v>
      </c>
      <c r="G52" s="4">
        <v>2230</v>
      </c>
      <c r="H52" s="4" t="s">
        <v>44</v>
      </c>
      <c r="I52" s="9">
        <v>25998171</v>
      </c>
      <c r="J52" s="10">
        <f t="shared" ref="J52:J54" si="4">(G52*100)/4401</f>
        <v>50.670302204044532</v>
      </c>
      <c r="K52" s="10">
        <f t="shared" ref="K52:K54" si="5">(I52*100)/85874783.72</f>
        <v>30.274511182198296</v>
      </c>
      <c r="L52" s="25">
        <v>29917226</v>
      </c>
    </row>
    <row r="53" spans="1:12" x14ac:dyDescent="0.25">
      <c r="A53" s="2">
        <v>48</v>
      </c>
      <c r="B53" s="5" t="s">
        <v>101</v>
      </c>
      <c r="C53" s="4" t="s">
        <v>13</v>
      </c>
      <c r="D53" s="4" t="s">
        <v>14</v>
      </c>
      <c r="E53" s="24">
        <v>100</v>
      </c>
      <c r="F53" s="7" t="s">
        <v>41</v>
      </c>
      <c r="G53" s="4">
        <v>450</v>
      </c>
      <c r="H53" s="4" t="s">
        <v>44</v>
      </c>
      <c r="I53" s="9">
        <v>12366362</v>
      </c>
      <c r="J53" s="10">
        <f t="shared" si="4"/>
        <v>10.224948875255624</v>
      </c>
      <c r="K53" s="10">
        <f t="shared" si="5"/>
        <v>14.40045781113264</v>
      </c>
      <c r="L53" s="25">
        <v>14312098.439999999</v>
      </c>
    </row>
    <row r="54" spans="1:12" x14ac:dyDescent="0.25">
      <c r="A54" s="2">
        <v>49</v>
      </c>
      <c r="B54" s="5" t="s">
        <v>103</v>
      </c>
      <c r="C54" s="16" t="s">
        <v>106</v>
      </c>
      <c r="D54" s="4" t="s">
        <v>14</v>
      </c>
      <c r="E54" s="24">
        <v>100</v>
      </c>
      <c r="F54" s="7" t="s">
        <v>42</v>
      </c>
      <c r="G54" s="4">
        <v>775</v>
      </c>
      <c r="H54" s="4" t="s">
        <v>44</v>
      </c>
      <c r="I54" s="9">
        <v>26686480</v>
      </c>
      <c r="J54" s="10">
        <f t="shared" si="4"/>
        <v>17.609634174051351</v>
      </c>
      <c r="K54" s="10">
        <f t="shared" si="5"/>
        <v>31.076037509465998</v>
      </c>
      <c r="L54" s="9">
        <v>26686480</v>
      </c>
    </row>
    <row r="55" spans="1:12" x14ac:dyDescent="0.25">
      <c r="A55" s="2">
        <v>50</v>
      </c>
      <c r="B55" s="6" t="s">
        <v>15</v>
      </c>
      <c r="C55" s="4" t="s">
        <v>13</v>
      </c>
      <c r="D55" s="4" t="s">
        <v>14</v>
      </c>
      <c r="E55" s="24">
        <v>100</v>
      </c>
      <c r="F55" s="7" t="s">
        <v>43</v>
      </c>
      <c r="G55" s="4">
        <v>9422</v>
      </c>
      <c r="H55" s="4" t="s">
        <v>45</v>
      </c>
      <c r="I55" s="9">
        <v>44550.7</v>
      </c>
      <c r="J55" s="10">
        <f>(G55*100)/234782</f>
        <v>4.0130844783671664</v>
      </c>
      <c r="K55" s="10">
        <f>(I55*100)/4815986.58</f>
        <v>0.92505864084031564</v>
      </c>
      <c r="L55" s="25">
        <v>5513412.2800000003</v>
      </c>
    </row>
    <row r="56" spans="1:12" x14ac:dyDescent="0.25">
      <c r="A56" s="2">
        <v>51</v>
      </c>
      <c r="B56" s="5" t="s">
        <v>16</v>
      </c>
      <c r="C56" s="4" t="s">
        <v>13</v>
      </c>
      <c r="D56" s="4" t="s">
        <v>14</v>
      </c>
      <c r="E56" s="24">
        <v>100</v>
      </c>
      <c r="F56" s="7" t="s">
        <v>43</v>
      </c>
      <c r="G56" s="4">
        <v>1848</v>
      </c>
      <c r="H56" s="4" t="s">
        <v>45</v>
      </c>
      <c r="I56" s="9">
        <v>221.16</v>
      </c>
      <c r="J56" s="10">
        <f t="shared" ref="J56:J79" si="6">(G56*100)/234782</f>
        <v>0.78711315177483798</v>
      </c>
      <c r="K56" s="10">
        <f t="shared" ref="K56:K79" si="7">(I56*100)/4815986.58</f>
        <v>4.5922054874164538E-3</v>
      </c>
      <c r="L56" s="25">
        <v>2470466.0499999998</v>
      </c>
    </row>
    <row r="57" spans="1:12" x14ac:dyDescent="0.25">
      <c r="A57" s="2">
        <v>52</v>
      </c>
      <c r="B57" s="5" t="s">
        <v>17</v>
      </c>
      <c r="C57" s="4" t="s">
        <v>13</v>
      </c>
      <c r="D57" s="4" t="s">
        <v>14</v>
      </c>
      <c r="E57" s="24">
        <v>100</v>
      </c>
      <c r="F57" s="7" t="s">
        <v>43</v>
      </c>
      <c r="G57" s="4">
        <v>8000</v>
      </c>
      <c r="H57" s="4" t="s">
        <v>45</v>
      </c>
      <c r="I57" s="9">
        <v>0</v>
      </c>
      <c r="J57" s="10">
        <f t="shared" si="6"/>
        <v>3.407416241449515</v>
      </c>
      <c r="K57" s="10">
        <f t="shared" si="7"/>
        <v>0</v>
      </c>
      <c r="L57" s="25">
        <v>4931508.8099999996</v>
      </c>
    </row>
    <row r="58" spans="1:12" x14ac:dyDescent="0.25">
      <c r="A58" s="2">
        <v>53</v>
      </c>
      <c r="B58" s="5" t="s">
        <v>18</v>
      </c>
      <c r="C58" s="4" t="s">
        <v>13</v>
      </c>
      <c r="D58" s="4" t="s">
        <v>14</v>
      </c>
      <c r="E58" s="24">
        <v>100</v>
      </c>
      <c r="F58" s="7" t="s">
        <v>43</v>
      </c>
      <c r="G58" s="4">
        <v>2236</v>
      </c>
      <c r="H58" s="4" t="s">
        <v>45</v>
      </c>
      <c r="I58" s="9">
        <v>0</v>
      </c>
      <c r="J58" s="10">
        <f t="shared" si="6"/>
        <v>0.9523728394851394</v>
      </c>
      <c r="K58" s="10">
        <f t="shared" si="7"/>
        <v>0</v>
      </c>
      <c r="L58" s="25">
        <v>2680016.08</v>
      </c>
    </row>
    <row r="59" spans="1:12" x14ac:dyDescent="0.25">
      <c r="A59" s="2">
        <v>54</v>
      </c>
      <c r="B59" s="5" t="s">
        <v>19</v>
      </c>
      <c r="C59" s="4" t="s">
        <v>13</v>
      </c>
      <c r="D59" s="4" t="s">
        <v>14</v>
      </c>
      <c r="E59" s="24">
        <v>100</v>
      </c>
      <c r="F59" s="7" t="s">
        <v>43</v>
      </c>
      <c r="G59" s="4">
        <v>2745</v>
      </c>
      <c r="H59" s="4" t="s">
        <v>45</v>
      </c>
      <c r="I59" s="9">
        <v>47603.07</v>
      </c>
      <c r="J59" s="10">
        <f t="shared" si="6"/>
        <v>1.1691696978473647</v>
      </c>
      <c r="K59" s="10">
        <f t="shared" si="7"/>
        <v>0.98843859319890381</v>
      </c>
      <c r="L59" s="25">
        <v>5007973.8899999997</v>
      </c>
    </row>
    <row r="60" spans="1:12" x14ac:dyDescent="0.25">
      <c r="A60" s="2">
        <v>55</v>
      </c>
      <c r="B60" s="5" t="s">
        <v>20</v>
      </c>
      <c r="C60" s="4" t="s">
        <v>13</v>
      </c>
      <c r="D60" s="4" t="s">
        <v>14</v>
      </c>
      <c r="E60" s="24">
        <v>100</v>
      </c>
      <c r="F60" s="7" t="s">
        <v>43</v>
      </c>
      <c r="G60" s="4">
        <v>1569</v>
      </c>
      <c r="H60" s="4" t="s">
        <v>45</v>
      </c>
      <c r="I60" s="9">
        <v>19695.060000000001</v>
      </c>
      <c r="J60" s="10">
        <f t="shared" si="6"/>
        <v>0.66827951035428612</v>
      </c>
      <c r="K60" s="10">
        <f t="shared" si="7"/>
        <v>0.40895172095766102</v>
      </c>
      <c r="L60" s="25">
        <v>2990059.07</v>
      </c>
    </row>
    <row r="61" spans="1:12" x14ac:dyDescent="0.25">
      <c r="A61" s="2">
        <v>56</v>
      </c>
      <c r="B61" s="5" t="s">
        <v>21</v>
      </c>
      <c r="C61" s="4" t="s">
        <v>13</v>
      </c>
      <c r="D61" s="4" t="s">
        <v>14</v>
      </c>
      <c r="E61" s="24">
        <v>100</v>
      </c>
      <c r="F61" s="7" t="s">
        <v>43</v>
      </c>
      <c r="G61" s="4">
        <v>4245</v>
      </c>
      <c r="H61" s="4" t="s">
        <v>45</v>
      </c>
      <c r="I61" s="9">
        <v>0</v>
      </c>
      <c r="J61" s="10">
        <f t="shared" si="6"/>
        <v>1.8080602431191488</v>
      </c>
      <c r="K61" s="10">
        <f t="shared" si="7"/>
        <v>0</v>
      </c>
      <c r="L61" s="25">
        <v>2810960.27</v>
      </c>
    </row>
    <row r="62" spans="1:12" x14ac:dyDescent="0.25">
      <c r="A62" s="2">
        <v>57</v>
      </c>
      <c r="B62" s="5" t="s">
        <v>22</v>
      </c>
      <c r="C62" s="4" t="s">
        <v>13</v>
      </c>
      <c r="D62" s="4" t="s">
        <v>14</v>
      </c>
      <c r="E62" s="24">
        <v>100</v>
      </c>
      <c r="F62" s="7" t="s">
        <v>43</v>
      </c>
      <c r="G62" s="4">
        <v>3325</v>
      </c>
      <c r="H62" s="4" t="s">
        <v>45</v>
      </c>
      <c r="I62" s="9">
        <v>2050</v>
      </c>
      <c r="J62" s="10">
        <f t="shared" si="6"/>
        <v>1.4162073753524547</v>
      </c>
      <c r="K62" s="10">
        <f t="shared" si="7"/>
        <v>4.2566563796363401E-2</v>
      </c>
      <c r="L62" s="25">
        <v>2744150</v>
      </c>
    </row>
    <row r="63" spans="1:12" x14ac:dyDescent="0.25">
      <c r="A63" s="2">
        <v>58</v>
      </c>
      <c r="B63" s="5" t="s">
        <v>23</v>
      </c>
      <c r="C63" s="4" t="s">
        <v>13</v>
      </c>
      <c r="D63" s="4" t="s">
        <v>14</v>
      </c>
      <c r="E63" s="24">
        <v>100</v>
      </c>
      <c r="F63" s="7" t="s">
        <v>43</v>
      </c>
      <c r="G63" s="4">
        <v>1825</v>
      </c>
      <c r="H63" s="4" t="s">
        <v>45</v>
      </c>
      <c r="I63" s="26">
        <v>0</v>
      </c>
      <c r="J63" s="10">
        <f t="shared" si="6"/>
        <v>0.77731683008067054</v>
      </c>
      <c r="K63" s="10">
        <f t="shared" si="7"/>
        <v>0</v>
      </c>
      <c r="L63" s="27">
        <v>2433064.2400000002</v>
      </c>
    </row>
    <row r="64" spans="1:12" x14ac:dyDescent="0.25">
      <c r="A64" s="2">
        <v>59</v>
      </c>
      <c r="B64" s="5" t="s">
        <v>24</v>
      </c>
      <c r="C64" s="4" t="s">
        <v>13</v>
      </c>
      <c r="D64" s="4" t="s">
        <v>14</v>
      </c>
      <c r="E64" s="24">
        <v>100</v>
      </c>
      <c r="F64" s="7" t="s">
        <v>43</v>
      </c>
      <c r="G64" s="4">
        <v>2455</v>
      </c>
      <c r="H64" s="4" t="s">
        <v>45</v>
      </c>
      <c r="I64" s="9">
        <v>0</v>
      </c>
      <c r="J64" s="10">
        <f t="shared" si="6"/>
        <v>1.0456508590948199</v>
      </c>
      <c r="K64" s="10">
        <f t="shared" si="7"/>
        <v>0</v>
      </c>
      <c r="L64" s="25">
        <v>2792438.58</v>
      </c>
    </row>
    <row r="65" spans="1:12" x14ac:dyDescent="0.25">
      <c r="A65" s="2">
        <v>60</v>
      </c>
      <c r="B65" s="5" t="s">
        <v>25</v>
      </c>
      <c r="C65" s="4" t="s">
        <v>13</v>
      </c>
      <c r="D65" s="4" t="s">
        <v>14</v>
      </c>
      <c r="E65" s="24">
        <v>100</v>
      </c>
      <c r="F65" s="7" t="s">
        <v>43</v>
      </c>
      <c r="G65" s="4">
        <v>4145</v>
      </c>
      <c r="H65" s="4" t="s">
        <v>45</v>
      </c>
      <c r="I65" s="9">
        <v>14713</v>
      </c>
      <c r="J65" s="10">
        <f t="shared" si="6"/>
        <v>1.7654675401010298</v>
      </c>
      <c r="K65" s="10">
        <f t="shared" si="7"/>
        <v>0.30550334299311938</v>
      </c>
      <c r="L65" s="25">
        <v>5188348.79</v>
      </c>
    </row>
    <row r="66" spans="1:12" x14ac:dyDescent="0.25">
      <c r="A66" s="2">
        <v>61</v>
      </c>
      <c r="B66" s="5" t="s">
        <v>26</v>
      </c>
      <c r="C66" s="4" t="s">
        <v>13</v>
      </c>
      <c r="D66" s="4" t="s">
        <v>14</v>
      </c>
      <c r="E66" s="24">
        <v>100</v>
      </c>
      <c r="F66" s="7" t="s">
        <v>43</v>
      </c>
      <c r="G66" s="4">
        <v>1768</v>
      </c>
      <c r="H66" s="4" t="s">
        <v>45</v>
      </c>
      <c r="I66" s="9">
        <v>14619.2</v>
      </c>
      <c r="J66" s="10">
        <f t="shared" si="6"/>
        <v>0.75303898936034275</v>
      </c>
      <c r="K66" s="10">
        <f t="shared" si="7"/>
        <v>0.30355566314721749</v>
      </c>
      <c r="L66" s="25">
        <v>2136367.6</v>
      </c>
    </row>
    <row r="67" spans="1:12" x14ac:dyDescent="0.25">
      <c r="A67" s="2">
        <v>62</v>
      </c>
      <c r="B67" s="5" t="s">
        <v>27</v>
      </c>
      <c r="C67" s="4" t="s">
        <v>13</v>
      </c>
      <c r="D67" s="4" t="s">
        <v>14</v>
      </c>
      <c r="E67" s="24">
        <v>100</v>
      </c>
      <c r="F67" s="7" t="s">
        <v>43</v>
      </c>
      <c r="G67" s="4">
        <v>2475</v>
      </c>
      <c r="H67" s="4" t="s">
        <v>45</v>
      </c>
      <c r="I67" s="9">
        <v>16251.24</v>
      </c>
      <c r="J67" s="10">
        <f t="shared" si="6"/>
        <v>1.0541693996984436</v>
      </c>
      <c r="K67" s="10">
        <f t="shared" si="7"/>
        <v>0.33744363133171357</v>
      </c>
      <c r="L67" s="25">
        <v>2646132.89</v>
      </c>
    </row>
    <row r="68" spans="1:12" x14ac:dyDescent="0.25">
      <c r="A68" s="2">
        <v>63</v>
      </c>
      <c r="B68" s="5" t="s">
        <v>28</v>
      </c>
      <c r="C68" s="4" t="s">
        <v>13</v>
      </c>
      <c r="D68" s="4" t="s">
        <v>14</v>
      </c>
      <c r="E68" s="24">
        <v>100</v>
      </c>
      <c r="F68" s="7" t="s">
        <v>43</v>
      </c>
      <c r="G68" s="4">
        <v>10861</v>
      </c>
      <c r="H68" s="4" t="s">
        <v>45</v>
      </c>
      <c r="I68" s="9">
        <v>69994.05</v>
      </c>
      <c r="J68" s="10">
        <f t="shared" si="6"/>
        <v>4.6259934747978972</v>
      </c>
      <c r="K68" s="10">
        <f t="shared" si="7"/>
        <v>1.4533688754589511</v>
      </c>
      <c r="L68" s="25">
        <v>3865713.59</v>
      </c>
    </row>
    <row r="69" spans="1:12" x14ac:dyDescent="0.25">
      <c r="A69" s="2">
        <v>64</v>
      </c>
      <c r="B69" s="5" t="s">
        <v>29</v>
      </c>
      <c r="C69" s="4" t="s">
        <v>13</v>
      </c>
      <c r="D69" s="4" t="s">
        <v>14</v>
      </c>
      <c r="E69" s="24">
        <v>100</v>
      </c>
      <c r="F69" s="7" t="s">
        <v>43</v>
      </c>
      <c r="G69" s="4">
        <v>1416</v>
      </c>
      <c r="H69" s="4" t="s">
        <v>45</v>
      </c>
      <c r="I69" s="9">
        <v>0</v>
      </c>
      <c r="J69" s="10">
        <f t="shared" si="6"/>
        <v>0.60311267473656416</v>
      </c>
      <c r="K69" s="10">
        <f t="shared" si="7"/>
        <v>0</v>
      </c>
      <c r="L69" s="25">
        <v>1485561.38</v>
      </c>
    </row>
    <row r="70" spans="1:12" x14ac:dyDescent="0.25">
      <c r="A70" s="2">
        <v>65</v>
      </c>
      <c r="B70" s="5" t="s">
        <v>30</v>
      </c>
      <c r="C70" s="4" t="s">
        <v>13</v>
      </c>
      <c r="D70" s="4" t="s">
        <v>14</v>
      </c>
      <c r="E70" s="24">
        <v>100</v>
      </c>
      <c r="F70" s="7" t="s">
        <v>43</v>
      </c>
      <c r="G70" s="4">
        <v>2183</v>
      </c>
      <c r="H70" s="4" t="s">
        <v>45</v>
      </c>
      <c r="I70" s="9">
        <v>14500.82</v>
      </c>
      <c r="J70" s="10">
        <f t="shared" si="6"/>
        <v>0.92979870688553634</v>
      </c>
      <c r="K70" s="10">
        <f t="shared" si="7"/>
        <v>0.30109759981930845</v>
      </c>
      <c r="L70" s="25">
        <v>2446430.9300000002</v>
      </c>
    </row>
    <row r="71" spans="1:12" x14ac:dyDescent="0.25">
      <c r="A71" s="2">
        <v>66</v>
      </c>
      <c r="B71" s="5" t="s">
        <v>31</v>
      </c>
      <c r="C71" s="4" t="s">
        <v>13</v>
      </c>
      <c r="D71" s="4" t="s">
        <v>14</v>
      </c>
      <c r="E71" s="24">
        <v>100</v>
      </c>
      <c r="F71" s="7" t="s">
        <v>43</v>
      </c>
      <c r="G71" s="4">
        <v>2734</v>
      </c>
      <c r="H71" s="4" t="s">
        <v>45</v>
      </c>
      <c r="I71" s="9">
        <v>40142.160000000003</v>
      </c>
      <c r="J71" s="10">
        <f t="shared" si="6"/>
        <v>1.1644845005153717</v>
      </c>
      <c r="K71" s="10">
        <f t="shared" si="7"/>
        <v>0.83351893393357435</v>
      </c>
      <c r="L71" s="25">
        <v>3831946.25</v>
      </c>
    </row>
    <row r="72" spans="1:12" x14ac:dyDescent="0.25">
      <c r="A72" s="2">
        <v>67</v>
      </c>
      <c r="B72" s="5" t="s">
        <v>32</v>
      </c>
      <c r="C72" s="4" t="s">
        <v>13</v>
      </c>
      <c r="D72" s="4" t="s">
        <v>14</v>
      </c>
      <c r="E72" s="24">
        <v>100</v>
      </c>
      <c r="F72" s="7" t="s">
        <v>43</v>
      </c>
      <c r="G72" s="4">
        <v>2452</v>
      </c>
      <c r="H72" s="4" t="s">
        <v>45</v>
      </c>
      <c r="I72" s="9">
        <v>15099.6</v>
      </c>
      <c r="J72" s="10">
        <f t="shared" si="6"/>
        <v>1.0443730780042764</v>
      </c>
      <c r="K72" s="10">
        <f t="shared" si="7"/>
        <v>0.31353077399978968</v>
      </c>
      <c r="L72" s="25">
        <v>3388337.71</v>
      </c>
    </row>
    <row r="73" spans="1:12" x14ac:dyDescent="0.25">
      <c r="A73" s="2">
        <v>68</v>
      </c>
      <c r="B73" s="5" t="s">
        <v>33</v>
      </c>
      <c r="C73" s="4" t="s">
        <v>13</v>
      </c>
      <c r="D73" s="4" t="s">
        <v>14</v>
      </c>
      <c r="E73" s="24">
        <v>100</v>
      </c>
      <c r="F73" s="7" t="s">
        <v>43</v>
      </c>
      <c r="G73" s="4">
        <v>9434</v>
      </c>
      <c r="H73" s="4" t="s">
        <v>45</v>
      </c>
      <c r="I73" s="9">
        <v>124001.12</v>
      </c>
      <c r="J73" s="10">
        <f t="shared" si="6"/>
        <v>4.0181956027293406</v>
      </c>
      <c r="K73" s="10">
        <f t="shared" si="7"/>
        <v>2.5747812611222018</v>
      </c>
      <c r="L73" s="25">
        <v>6306314.3399999999</v>
      </c>
    </row>
    <row r="74" spans="1:12" x14ac:dyDescent="0.25">
      <c r="A74" s="2">
        <v>69</v>
      </c>
      <c r="B74" s="5" t="s">
        <v>34</v>
      </c>
      <c r="C74" s="4" t="s">
        <v>13</v>
      </c>
      <c r="D74" s="4" t="s">
        <v>14</v>
      </c>
      <c r="E74" s="24">
        <v>100</v>
      </c>
      <c r="F74" s="7" t="s">
        <v>43</v>
      </c>
      <c r="G74" s="4">
        <v>3171</v>
      </c>
      <c r="H74" s="4" t="s">
        <v>45</v>
      </c>
      <c r="I74" s="9">
        <v>7952.02</v>
      </c>
      <c r="J74" s="10">
        <f t="shared" si="6"/>
        <v>1.3506146127045515</v>
      </c>
      <c r="K74" s="10">
        <f t="shared" si="7"/>
        <v>0.16511715445851596</v>
      </c>
      <c r="L74" s="25">
        <v>3262200</v>
      </c>
    </row>
    <row r="75" spans="1:12" x14ac:dyDescent="0.25">
      <c r="A75" s="2">
        <v>70</v>
      </c>
      <c r="B75" s="5" t="s">
        <v>35</v>
      </c>
      <c r="C75" s="4" t="s">
        <v>13</v>
      </c>
      <c r="D75" s="4" t="s">
        <v>14</v>
      </c>
      <c r="E75" s="24">
        <v>100</v>
      </c>
      <c r="F75" s="7" t="s">
        <v>43</v>
      </c>
      <c r="G75" s="4">
        <v>4237</v>
      </c>
      <c r="H75" s="4" t="s">
        <v>45</v>
      </c>
      <c r="I75" s="9">
        <v>0</v>
      </c>
      <c r="J75" s="10">
        <f t="shared" si="6"/>
        <v>1.8046528268776993</v>
      </c>
      <c r="K75" s="10">
        <f t="shared" si="7"/>
        <v>0</v>
      </c>
      <c r="L75" s="25">
        <v>3443437.93</v>
      </c>
    </row>
    <row r="76" spans="1:12" x14ac:dyDescent="0.25">
      <c r="A76" s="2">
        <v>71</v>
      </c>
      <c r="B76" s="5" t="s">
        <v>36</v>
      </c>
      <c r="C76" s="4" t="s">
        <v>13</v>
      </c>
      <c r="D76" s="4" t="s">
        <v>14</v>
      </c>
      <c r="E76" s="24">
        <v>100</v>
      </c>
      <c r="F76" s="7" t="s">
        <v>43</v>
      </c>
      <c r="G76" s="4">
        <v>22572</v>
      </c>
      <c r="H76" s="4" t="s">
        <v>45</v>
      </c>
      <c r="I76" s="9">
        <v>0</v>
      </c>
      <c r="J76" s="10">
        <f t="shared" si="6"/>
        <v>9.6140249252498062</v>
      </c>
      <c r="K76" s="10">
        <f t="shared" si="7"/>
        <v>0</v>
      </c>
      <c r="L76" s="28">
        <v>7174500</v>
      </c>
    </row>
    <row r="77" spans="1:12" x14ac:dyDescent="0.25">
      <c r="A77" s="2">
        <v>72</v>
      </c>
      <c r="B77" s="5" t="s">
        <v>37</v>
      </c>
      <c r="C77" s="4" t="s">
        <v>13</v>
      </c>
      <c r="D77" s="4" t="s">
        <v>14</v>
      </c>
      <c r="E77" s="24">
        <v>100</v>
      </c>
      <c r="F77" s="7" t="s">
        <v>43</v>
      </c>
      <c r="G77" s="4">
        <v>11577</v>
      </c>
      <c r="H77" s="4" t="s">
        <v>45</v>
      </c>
      <c r="I77" s="9">
        <v>0</v>
      </c>
      <c r="J77" s="10">
        <f t="shared" si="6"/>
        <v>4.9309572284076291</v>
      </c>
      <c r="K77" s="10">
        <f t="shared" si="7"/>
        <v>0</v>
      </c>
      <c r="L77" s="28">
        <v>6477100</v>
      </c>
    </row>
    <row r="78" spans="1:12" x14ac:dyDescent="0.25">
      <c r="A78" s="2">
        <v>73</v>
      </c>
      <c r="B78" s="5" t="s">
        <v>38</v>
      </c>
      <c r="C78" s="4" t="s">
        <v>13</v>
      </c>
      <c r="D78" s="4" t="s">
        <v>14</v>
      </c>
      <c r="E78" s="24">
        <v>100</v>
      </c>
      <c r="F78" s="7" t="s">
        <v>43</v>
      </c>
      <c r="G78" s="4">
        <v>92833</v>
      </c>
      <c r="H78" s="4" t="s">
        <v>45</v>
      </c>
      <c r="I78" s="9">
        <v>37422.080000000002</v>
      </c>
      <c r="J78" s="10">
        <f t="shared" si="6"/>
        <v>39.540083992810352</v>
      </c>
      <c r="K78" s="10">
        <f t="shared" si="7"/>
        <v>0.77703871010371461</v>
      </c>
      <c r="L78" s="25">
        <v>6740700</v>
      </c>
    </row>
    <row r="79" spans="1:12" x14ac:dyDescent="0.25">
      <c r="A79" s="2">
        <v>74</v>
      </c>
      <c r="B79" s="5" t="s">
        <v>39</v>
      </c>
      <c r="C79" s="4" t="s">
        <v>13</v>
      </c>
      <c r="D79" s="4" t="s">
        <v>14</v>
      </c>
      <c r="E79" s="24">
        <v>100</v>
      </c>
      <c r="F79" s="7" t="s">
        <v>43</v>
      </c>
      <c r="G79" s="4">
        <v>25254</v>
      </c>
      <c r="H79" s="4" t="s">
        <v>45</v>
      </c>
      <c r="I79" s="9">
        <v>4347171.3</v>
      </c>
      <c r="J79" s="10">
        <f t="shared" si="6"/>
        <v>10.756361220195757</v>
      </c>
      <c r="K79" s="10">
        <f t="shared" si="7"/>
        <v>90.265436329351232</v>
      </c>
      <c r="L79" s="25">
        <v>30736090.100000001</v>
      </c>
    </row>
    <row r="80" spans="1:12" x14ac:dyDescent="0.25">
      <c r="A80" s="2">
        <v>75</v>
      </c>
      <c r="B80" s="5" t="s">
        <v>46</v>
      </c>
      <c r="C80" s="4" t="s">
        <v>13</v>
      </c>
      <c r="D80" s="4" t="s">
        <v>14</v>
      </c>
      <c r="E80" s="24">
        <v>100</v>
      </c>
      <c r="F80" s="7" t="s">
        <v>122</v>
      </c>
      <c r="G80" s="4">
        <v>12935</v>
      </c>
      <c r="H80" s="4" t="s">
        <v>47</v>
      </c>
      <c r="I80" s="9">
        <v>27928500</v>
      </c>
      <c r="J80" s="10">
        <f>G80*100/G98</f>
        <v>18.134031564346287</v>
      </c>
      <c r="K80" s="9">
        <f>I80*100/I98</f>
        <v>23.256094748070424</v>
      </c>
      <c r="L80" s="25">
        <v>17820446.920000002</v>
      </c>
    </row>
    <row r="81" spans="1:12" x14ac:dyDescent="0.25">
      <c r="A81" s="2"/>
      <c r="B81" s="5"/>
      <c r="C81" s="4"/>
      <c r="D81" s="4"/>
      <c r="E81" s="24"/>
      <c r="F81" s="7" t="s">
        <v>121</v>
      </c>
      <c r="G81" s="4">
        <v>245.81</v>
      </c>
      <c r="H81" s="4" t="s">
        <v>49</v>
      </c>
      <c r="I81" s="9">
        <v>4899700</v>
      </c>
      <c r="J81" s="10">
        <v>29.1</v>
      </c>
      <c r="K81" s="9">
        <f>I81*100/I99</f>
        <v>32.595130388504522</v>
      </c>
      <c r="L81" s="25">
        <v>0</v>
      </c>
    </row>
    <row r="82" spans="1:12" x14ac:dyDescent="0.25">
      <c r="A82" s="2">
        <v>76</v>
      </c>
      <c r="B82" s="5" t="s">
        <v>48</v>
      </c>
      <c r="C82" s="4" t="s">
        <v>13</v>
      </c>
      <c r="D82" s="4" t="s">
        <v>14</v>
      </c>
      <c r="E82" s="24">
        <v>100</v>
      </c>
      <c r="F82" s="7" t="s">
        <v>104</v>
      </c>
      <c r="G82" s="4">
        <v>1018.4</v>
      </c>
      <c r="H82" s="4" t="s">
        <v>49</v>
      </c>
      <c r="I82" s="29">
        <v>25942000</v>
      </c>
      <c r="J82" s="11">
        <v>70.900000000000006</v>
      </c>
      <c r="K82" s="9">
        <v>67.400000000000006</v>
      </c>
      <c r="L82" s="30">
        <v>2900000</v>
      </c>
    </row>
    <row r="83" spans="1:12" x14ac:dyDescent="0.25">
      <c r="A83" s="2">
        <v>77</v>
      </c>
      <c r="B83" s="5" t="s">
        <v>51</v>
      </c>
      <c r="C83" s="4" t="s">
        <v>13</v>
      </c>
      <c r="D83" s="4" t="s">
        <v>14</v>
      </c>
      <c r="E83" s="24">
        <v>100</v>
      </c>
      <c r="F83" s="7" t="s">
        <v>52</v>
      </c>
      <c r="G83" s="4">
        <v>18464</v>
      </c>
      <c r="H83" s="4" t="s">
        <v>53</v>
      </c>
      <c r="I83" s="9">
        <v>2048600</v>
      </c>
      <c r="J83" s="10">
        <v>6.3</v>
      </c>
      <c r="K83" s="10">
        <v>6.3</v>
      </c>
      <c r="L83" s="31">
        <v>0</v>
      </c>
    </row>
    <row r="84" spans="1:12" x14ac:dyDescent="0.25">
      <c r="A84" s="2">
        <v>78</v>
      </c>
      <c r="B84" s="5" t="s">
        <v>54</v>
      </c>
      <c r="C84" s="4" t="s">
        <v>13</v>
      </c>
      <c r="D84" s="4" t="s">
        <v>14</v>
      </c>
      <c r="E84" s="24">
        <v>100</v>
      </c>
      <c r="F84" s="7" t="s">
        <v>123</v>
      </c>
      <c r="G84" s="4">
        <v>1.8069999999999999</v>
      </c>
      <c r="H84" s="4" t="s">
        <v>50</v>
      </c>
      <c r="I84" s="29">
        <v>180700</v>
      </c>
      <c r="J84" s="11">
        <v>1.4570000000000001</v>
      </c>
      <c r="K84" s="11">
        <v>1.5</v>
      </c>
      <c r="L84" s="32">
        <v>0</v>
      </c>
    </row>
    <row r="85" spans="1:12" x14ac:dyDescent="0.25">
      <c r="A85" s="2"/>
      <c r="B85" s="5"/>
      <c r="C85" s="4"/>
      <c r="D85" s="4"/>
      <c r="E85" s="24"/>
      <c r="F85" s="7" t="s">
        <v>131</v>
      </c>
      <c r="G85" s="4">
        <v>33314.800000000003</v>
      </c>
      <c r="H85" s="4" t="s">
        <v>53</v>
      </c>
      <c r="I85" s="33">
        <v>334300</v>
      </c>
      <c r="J85" s="19">
        <v>3</v>
      </c>
      <c r="K85" s="19">
        <v>3</v>
      </c>
      <c r="L85" s="34">
        <v>0</v>
      </c>
    </row>
    <row r="86" spans="1:12" x14ac:dyDescent="0.25">
      <c r="A86" s="2">
        <v>79</v>
      </c>
      <c r="B86" s="5" t="s">
        <v>105</v>
      </c>
      <c r="C86" s="2" t="s">
        <v>106</v>
      </c>
      <c r="D86" s="2" t="s">
        <v>14</v>
      </c>
      <c r="E86" s="24">
        <v>100</v>
      </c>
      <c r="F86" s="7" t="s">
        <v>107</v>
      </c>
      <c r="G86" s="2" t="s">
        <v>108</v>
      </c>
      <c r="H86" s="2" t="s">
        <v>109</v>
      </c>
      <c r="I86" s="12"/>
      <c r="J86" s="13"/>
      <c r="K86" s="14">
        <v>91</v>
      </c>
      <c r="L86" s="35">
        <v>417000000</v>
      </c>
    </row>
    <row r="87" spans="1:12" x14ac:dyDescent="0.25">
      <c r="A87" s="2">
        <v>80</v>
      </c>
      <c r="B87" s="5" t="s">
        <v>114</v>
      </c>
      <c r="C87" s="2" t="s">
        <v>106</v>
      </c>
      <c r="D87" s="4" t="s">
        <v>14</v>
      </c>
      <c r="E87" s="24">
        <v>88.4</v>
      </c>
      <c r="F87" s="7" t="s">
        <v>110</v>
      </c>
      <c r="G87" s="4">
        <v>968</v>
      </c>
      <c r="H87" s="4" t="s">
        <v>44</v>
      </c>
      <c r="I87" s="36">
        <v>46526803</v>
      </c>
      <c r="J87" s="4">
        <f>G87*100/1615</f>
        <v>59.93808049535604</v>
      </c>
      <c r="K87" s="15">
        <f>I87*100/67036593.68</f>
        <v>69.40508227804095</v>
      </c>
      <c r="L87" s="25">
        <v>43198331</v>
      </c>
    </row>
    <row r="88" spans="1:12" x14ac:dyDescent="0.25">
      <c r="A88" s="2">
        <v>81</v>
      </c>
      <c r="B88" s="5" t="s">
        <v>132</v>
      </c>
      <c r="C88" s="2" t="s">
        <v>111</v>
      </c>
      <c r="D88" s="4" t="s">
        <v>14</v>
      </c>
      <c r="E88" s="24">
        <v>95.4</v>
      </c>
      <c r="F88" s="7" t="s">
        <v>110</v>
      </c>
      <c r="G88" s="4">
        <v>647</v>
      </c>
      <c r="H88" s="4" t="s">
        <v>44</v>
      </c>
      <c r="I88" s="37">
        <v>20509790.68</v>
      </c>
      <c r="J88" s="4">
        <f>G88*100/1615</f>
        <v>40.06191950464396</v>
      </c>
      <c r="K88" s="15">
        <f>I88*100/67036593.68</f>
        <v>30.59491772195905</v>
      </c>
      <c r="L88" s="25">
        <v>22740260.559999999</v>
      </c>
    </row>
    <row r="89" spans="1:12" x14ac:dyDescent="0.25">
      <c r="A89" s="2">
        <v>84</v>
      </c>
      <c r="B89" s="5" t="s">
        <v>112</v>
      </c>
      <c r="C89" s="2" t="s">
        <v>106</v>
      </c>
      <c r="D89" s="4" t="s">
        <v>14</v>
      </c>
      <c r="E89" s="24">
        <v>100</v>
      </c>
      <c r="F89" s="7" t="s">
        <v>113</v>
      </c>
      <c r="G89" s="38">
        <v>12.1</v>
      </c>
      <c r="H89" s="4" t="s">
        <v>50</v>
      </c>
      <c r="I89" s="4">
        <v>17753734.960000001</v>
      </c>
      <c r="J89" s="10">
        <v>76.900000000000006</v>
      </c>
      <c r="K89" s="10">
        <v>83.68</v>
      </c>
      <c r="L89" s="25">
        <v>2897126.2</v>
      </c>
    </row>
    <row r="90" spans="1:12" x14ac:dyDescent="0.25">
      <c r="A90" s="2">
        <v>85</v>
      </c>
      <c r="B90" s="5" t="s">
        <v>116</v>
      </c>
      <c r="C90" s="16" t="s">
        <v>106</v>
      </c>
      <c r="D90" s="4" t="s">
        <v>115</v>
      </c>
      <c r="E90" s="24">
        <v>100</v>
      </c>
      <c r="F90" s="7" t="s">
        <v>117</v>
      </c>
      <c r="G90" s="2" t="s">
        <v>108</v>
      </c>
      <c r="H90" s="4"/>
      <c r="I90" s="4">
        <v>3557059.27</v>
      </c>
      <c r="J90" s="4">
        <v>63.9</v>
      </c>
      <c r="K90" s="4">
        <v>57.85</v>
      </c>
      <c r="L90" s="25">
        <v>9766200</v>
      </c>
    </row>
    <row r="91" spans="1:12" x14ac:dyDescent="0.25">
      <c r="A91" s="2">
        <v>86</v>
      </c>
      <c r="B91" s="18" t="s">
        <v>119</v>
      </c>
      <c r="C91" s="4" t="s">
        <v>13</v>
      </c>
      <c r="D91" s="4" t="s">
        <v>115</v>
      </c>
      <c r="E91" s="24">
        <v>100</v>
      </c>
      <c r="F91" s="7" t="s">
        <v>120</v>
      </c>
      <c r="G91" s="39">
        <v>4625</v>
      </c>
      <c r="H91" s="4" t="s">
        <v>45</v>
      </c>
      <c r="I91" s="25">
        <v>32454267.149999999</v>
      </c>
      <c r="J91" s="10">
        <v>100</v>
      </c>
      <c r="K91" s="10">
        <v>100</v>
      </c>
      <c r="L91" s="25">
        <v>32454267.149999999</v>
      </c>
    </row>
    <row r="92" spans="1:12" ht="15" customHeight="1" x14ac:dyDescent="0.25"/>
    <row r="93" spans="1:1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</row>
    <row r="94" spans="1:12" x14ac:dyDescent="0.25">
      <c r="A94" s="21" t="s">
        <v>124</v>
      </c>
      <c r="B94" s="21" t="s">
        <v>125</v>
      </c>
      <c r="C94" s="17"/>
      <c r="D94" s="17"/>
      <c r="E94" s="17"/>
      <c r="F94" s="17"/>
      <c r="G94" s="21">
        <f>SUM(G6:G36)</f>
        <v>4898</v>
      </c>
      <c r="H94" s="4" t="s">
        <v>44</v>
      </c>
      <c r="I94" s="22">
        <f>SUM(I6:I36)</f>
        <v>571117816</v>
      </c>
      <c r="J94" s="17"/>
      <c r="K94" s="17"/>
      <c r="L94" s="17"/>
    </row>
    <row r="95" spans="1:12" x14ac:dyDescent="0.25">
      <c r="A95" s="17"/>
      <c r="B95" s="23" t="s">
        <v>126</v>
      </c>
      <c r="C95" s="17"/>
      <c r="D95" s="17"/>
      <c r="E95" s="17"/>
      <c r="F95" s="17"/>
      <c r="G95" s="21">
        <f>SUM(G37:G50)</f>
        <v>1354</v>
      </c>
      <c r="H95" s="4" t="s">
        <v>44</v>
      </c>
      <c r="I95" s="22">
        <f>SUM(I37:I50)</f>
        <v>190249648</v>
      </c>
      <c r="J95" s="17"/>
      <c r="K95" s="17"/>
      <c r="L95" s="17"/>
    </row>
    <row r="96" spans="1:12" x14ac:dyDescent="0.25">
      <c r="A96" s="17"/>
      <c r="B96" s="23" t="s">
        <v>127</v>
      </c>
      <c r="C96" s="17"/>
      <c r="D96" s="17"/>
      <c r="E96" s="17"/>
      <c r="F96" s="17"/>
      <c r="G96" s="21">
        <f>SUM(G55:G79)</f>
        <v>234782</v>
      </c>
      <c r="H96" s="4" t="s">
        <v>45</v>
      </c>
      <c r="I96" s="22">
        <f>SUM(I55:I79)</f>
        <v>4815986.58</v>
      </c>
      <c r="J96" s="17"/>
      <c r="K96" s="17"/>
      <c r="L96" s="17"/>
    </row>
    <row r="97" spans="1:12" x14ac:dyDescent="0.25">
      <c r="A97" s="17"/>
      <c r="B97" s="23" t="s">
        <v>128</v>
      </c>
      <c r="C97" s="17"/>
      <c r="D97" s="17"/>
      <c r="E97" s="17"/>
      <c r="F97" s="17"/>
      <c r="G97" s="21">
        <f>SUM(G51:G54)</f>
        <v>4401</v>
      </c>
      <c r="H97" s="4" t="s">
        <v>44</v>
      </c>
      <c r="I97" s="22">
        <f>SUM(I51:I54)</f>
        <v>85874783.719999999</v>
      </c>
      <c r="J97" s="17"/>
      <c r="K97" s="17"/>
      <c r="L97" s="17"/>
    </row>
    <row r="98" spans="1:12" x14ac:dyDescent="0.25">
      <c r="A98" s="17"/>
      <c r="B98" s="23" t="s">
        <v>129</v>
      </c>
      <c r="C98" s="17"/>
      <c r="D98" s="17"/>
      <c r="E98" s="17"/>
      <c r="F98" s="17"/>
      <c r="G98" s="21">
        <v>71329.974000000002</v>
      </c>
      <c r="H98" s="4" t="s">
        <v>47</v>
      </c>
      <c r="I98" s="21">
        <v>120091100</v>
      </c>
      <c r="J98" s="17"/>
      <c r="K98" s="17"/>
      <c r="L98" s="17"/>
    </row>
    <row r="99" spans="1:12" x14ac:dyDescent="0.25">
      <c r="A99" s="17"/>
      <c r="B99" s="23" t="s">
        <v>130</v>
      </c>
      <c r="C99" s="17"/>
      <c r="D99" s="17"/>
      <c r="E99" s="17"/>
      <c r="F99" s="17"/>
      <c r="G99" s="21">
        <v>843234.6</v>
      </c>
      <c r="H99" s="4" t="s">
        <v>49</v>
      </c>
      <c r="I99" s="21">
        <v>15032000</v>
      </c>
      <c r="J99" s="17"/>
      <c r="K99" s="17"/>
      <c r="L99" s="17"/>
    </row>
    <row r="100" spans="1:12" x14ac:dyDescent="0.25">
      <c r="A100" s="17"/>
      <c r="B100" s="23" t="s">
        <v>133</v>
      </c>
      <c r="C100" s="17"/>
      <c r="D100" s="17"/>
      <c r="E100" s="17"/>
      <c r="F100" s="17"/>
      <c r="G100" s="21">
        <f>SUM(G87:G88)</f>
        <v>1615</v>
      </c>
      <c r="H100" s="4" t="s">
        <v>44</v>
      </c>
      <c r="I100" s="22">
        <f>SUM(I87:I88)</f>
        <v>67036593.68</v>
      </c>
      <c r="J100" s="17"/>
      <c r="K100" s="17"/>
      <c r="L100" s="17"/>
    </row>
    <row r="101" spans="1:12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</row>
    <row r="102" spans="1:12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</row>
    <row r="103" spans="1:12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</row>
  </sheetData>
  <mergeCells count="1">
    <mergeCell ref="A3:L3"/>
  </mergeCells>
  <pageMargins left="0.25" right="0.25" top="0.75" bottom="0.75" header="0.3" footer="0.3"/>
  <pageSetup paperSize="9" scale="61" fitToHeight="0" orientation="landscape" horizontalDpi="4294967294" verticalDpi="4294967294" r:id="rId1"/>
  <ignoredErrors>
    <ignoredError sqref="G9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Contract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Полянских Маргарита Александровна</dc:creator>
  <cp:lastModifiedBy>30yer-timoshina-ai</cp:lastModifiedBy>
  <cp:lastPrinted>2020-10-07T04:23:43Z</cp:lastPrinted>
  <dcterms:created xsi:type="dcterms:W3CDTF">2018-09-04T04:25:43Z</dcterms:created>
  <dcterms:modified xsi:type="dcterms:W3CDTF">2020-10-07T04:28:05Z</dcterms:modified>
</cp:coreProperties>
</file>