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4.0.70\obmen\Синица К. А\Торговля, предпринимательство, экономика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8" i="1" l="1"/>
  <c r="K87" i="1"/>
  <c r="J88" i="1"/>
  <c r="J87" i="1"/>
  <c r="I100" i="1"/>
  <c r="G100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55" i="1"/>
  <c r="K52" i="1"/>
  <c r="K53" i="1"/>
  <c r="K54" i="1"/>
  <c r="K51" i="1"/>
  <c r="J52" i="1"/>
  <c r="J53" i="1"/>
  <c r="J54" i="1"/>
  <c r="J51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6" i="1"/>
  <c r="K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37" i="1"/>
  <c r="I97" i="1"/>
  <c r="I96" i="1"/>
  <c r="I95" i="1"/>
  <c r="I94" i="1"/>
  <c r="G97" i="1"/>
  <c r="G96" i="1"/>
  <c r="G95" i="1"/>
  <c r="G94" i="1"/>
  <c r="K38" i="1" l="1"/>
  <c r="K39" i="1"/>
  <c r="K40" i="1"/>
  <c r="K41" i="1"/>
  <c r="K42" i="1"/>
  <c r="K43" i="1"/>
  <c r="K44" i="1"/>
  <c r="K45" i="1"/>
  <c r="K46" i="1"/>
  <c r="K47" i="1"/>
  <c r="K48" i="1"/>
  <c r="K49" i="1"/>
  <c r="K50" i="1"/>
</calcChain>
</file>

<file path=xl/sharedStrings.xml><?xml version="1.0" encoding="utf-8"?>
<sst xmlns="http://schemas.openxmlformats.org/spreadsheetml/2006/main" count="454" uniqueCount="134">
  <si>
    <t>№ п/п</t>
  </si>
  <si>
    <t>Наименование хозяйствующего субъекта</t>
  </si>
  <si>
    <t>Суммарная доля участия (собственности) государства (субъекта РФ и муниципалитетов) в хозяйствующем субъекте, в процентах</t>
  </si>
  <si>
    <t>Наименование рынка присутствия хозяйствующего субъекта</t>
  </si>
  <si>
    <t>Суммарный объем государственного (со стороны субъекта РФ и муниципальных образований) финансирования хозяйствующего субъекта, в рублях</t>
  </si>
  <si>
    <t>Принадлежность (субъект РФ или муниципалитет)</t>
  </si>
  <si>
    <t>Муниципальное образование</t>
  </si>
  <si>
    <t>Объем оказанных услуг (абс., нат. выражение)</t>
  </si>
  <si>
    <t>Единицы измерения объема оказанных услуг в абс., нат. выражении</t>
  </si>
  <si>
    <t>Объем оказанных услуг в стоимостном выражении, руб.</t>
  </si>
  <si>
    <t>Рыночная доля хозяйствующего субъекта в натуральном выражении от объема рынка предприятий данного перечня (по объемам реализованных товаров/ работ/ услуг), %</t>
  </si>
  <si>
    <t>Рыночная доля хозяйствующего субъекта в стоимостном выражении от объема рынка предприятий данного перечня (по выручке от реализации товаров/ работ/ услуг), %</t>
  </si>
  <si>
    <t>Приложение</t>
  </si>
  <si>
    <t>муниципалитет</t>
  </si>
  <si>
    <t>Татарский</t>
  </si>
  <si>
    <t>Муниципальное бюджетное учреждение культуры Дмитриевского сельсовета</t>
  </si>
  <si>
    <t>Муниципальное бюджетное учреждение культуры Зубовского сельсовета</t>
  </si>
  <si>
    <t>Муниципальное бюджетное учреждение культуры Казаткульского сельсовета</t>
  </si>
  <si>
    <t>Муниципальное бюджетное учреждение культуры Казачемысского сельсовета</t>
  </si>
  <si>
    <t>Муниципальное бюджетное учреждение культуры Киевского сельсовета</t>
  </si>
  <si>
    <t>Муниципальное бюджетное учреждение культуры Козловского сельсовета</t>
  </si>
  <si>
    <t>Муниципальное бюджетное учреждение культуры Константиновского сельсовета</t>
  </si>
  <si>
    <t>Муниципальное бюджетное учреждение культуры Кочневского сельсовета</t>
  </si>
  <si>
    <t>Муниципальное бюджетное учреждение культуры Красноярского сельсовета</t>
  </si>
  <si>
    <t>Муниципальное бюджетное учреждение культуры Лопатинского сельсовета</t>
  </si>
  <si>
    <t>Муниципальное бюджетное учреждение культуры Никулинского сельсовета</t>
  </si>
  <si>
    <t>Муниципальное бюджетное учреждение культуры Николаевского сельсовета</t>
  </si>
  <si>
    <t>Муниципальное бюджетное учреждение культуры Новомихайловского сельсовета</t>
  </si>
  <si>
    <t>Муниципальное бюджетное учреждение культуры Новопервомайского сельсовета</t>
  </si>
  <si>
    <t>Муниципальное бюджетное учреждение культуры Неудачинского сельсовета</t>
  </si>
  <si>
    <t>Муниципальное бюджетное учреждение культуры 2-го Новотроицкого сельсовета</t>
  </si>
  <si>
    <t>Муниципальное бюджетное учреждение культуры Новопокровского сельсовета</t>
  </si>
  <si>
    <t>Муниципальное бюджетное учреждение культуры Орловского сельсовета</t>
  </si>
  <si>
    <t>Муниципальное бюджетное учреждение культуры Северотатарского сельсовета</t>
  </si>
  <si>
    <t>Муниципальное бюджетное учреждение культуры Увальского сельсовета</t>
  </si>
  <si>
    <t>Муниципальное бюджетное учреждение культуры Ускюльского сельсовета</t>
  </si>
  <si>
    <t>Муниципальное бюджетное учреждение культуры "Городской Дом культуры" г. Татарска</t>
  </si>
  <si>
    <t>Муниципальное бюджетное учреждение культуры "Историко-краеведческий музей им. Н.Я. Савченко"</t>
  </si>
  <si>
    <t>Районное муниципальное казенное учреждение культуры "Татарская централизованная библиотечная система"</t>
  </si>
  <si>
    <t>Муниципальное автономное учреждение районный Дом культуры "Родина"</t>
  </si>
  <si>
    <t>общее образование</t>
  </si>
  <si>
    <t>дошкольное образование</t>
  </si>
  <si>
    <t>дополнительное образование</t>
  </si>
  <si>
    <t>рынок услуг в сфере культуры</t>
  </si>
  <si>
    <t>учащихся</t>
  </si>
  <si>
    <t>посещений</t>
  </si>
  <si>
    <t>МУП ЖКХ Татарского районва</t>
  </si>
  <si>
    <t>Гкал</t>
  </si>
  <si>
    <t>МУП Водоканал</t>
  </si>
  <si>
    <t>тыс. м3</t>
  </si>
  <si>
    <t>тыс.м3</t>
  </si>
  <si>
    <t>МУП Муниципальная управляющая компания</t>
  </si>
  <si>
    <t>Управление многоквартирными домами</t>
  </si>
  <si>
    <t>м2</t>
  </si>
  <si>
    <t>МУП Увальское</t>
  </si>
  <si>
    <t>МБОУ Киевская СОШ</t>
  </si>
  <si>
    <t>МБОУ Дмитриевская СОШ</t>
  </si>
  <si>
    <t>МБОУ Зубовская СОШ</t>
  </si>
  <si>
    <t>МБОУ Казаткульская СОШ</t>
  </si>
  <si>
    <t>МБОУ Казачемысская СОШ</t>
  </si>
  <si>
    <t>МБОУ Козловская СОШ</t>
  </si>
  <si>
    <t>МБОУ Константиновская СОШ</t>
  </si>
  <si>
    <t>МБОУ Кочневская СОШ</t>
  </si>
  <si>
    <t>МБОУ Красноярская СОШ</t>
  </si>
  <si>
    <t>МБОУ Лопатинская СОШ</t>
  </si>
  <si>
    <t>МБОУ Неудачинская СОШ</t>
  </si>
  <si>
    <t>МБОУ Николаевская СОШ</t>
  </si>
  <si>
    <t>МБОУ Никулинская СОШ</t>
  </si>
  <si>
    <t>МБОУ Новомихайловская СОШ</t>
  </si>
  <si>
    <t>МБОУ Новопокровская СОШ</t>
  </si>
  <si>
    <t>МБОУ Новотроицкая СОШ</t>
  </si>
  <si>
    <t>МБОУ Орловская СОШ</t>
  </si>
  <si>
    <t>МБОУ Первомайская СОШ</t>
  </si>
  <si>
    <t>МБОУ Первомихайловская СОШ</t>
  </si>
  <si>
    <t>МБОУ Северотатарская СОШ</t>
  </si>
  <si>
    <t>МБОУ Увальская СОШ</t>
  </si>
  <si>
    <t>МБОУ Ускюльская СОШ</t>
  </si>
  <si>
    <t>МБОУ Успенская СОШ</t>
  </si>
  <si>
    <t>МБОУ школа № 2</t>
  </si>
  <si>
    <t>МБОУ школа № 3</t>
  </si>
  <si>
    <t>МБОУ школа № 4</t>
  </si>
  <si>
    <t>МБОУ школа № 5</t>
  </si>
  <si>
    <t>МБОУ школа № 9</t>
  </si>
  <si>
    <t>МБОУ школа №10</t>
  </si>
  <si>
    <t>МБОУ школа-интернат</t>
  </si>
  <si>
    <t>МБОУ Лицей</t>
  </si>
  <si>
    <t>МКДОУ Детский сад № 1</t>
  </si>
  <si>
    <t>МКДОУ Детский сад № 2</t>
  </si>
  <si>
    <t>МКДОУ Детский сад № 4</t>
  </si>
  <si>
    <t>МКДОУ Детский сад № 5</t>
  </si>
  <si>
    <t>МКДОУ Детский сад № 6</t>
  </si>
  <si>
    <t>МКДОУ Детский сад № 7</t>
  </si>
  <si>
    <t>МКДОУ Детский сад № 8</t>
  </si>
  <si>
    <t xml:space="preserve">МКДОУ Детский сад № 10 </t>
  </si>
  <si>
    <t>МКДОУ Детский сад № 12</t>
  </si>
  <si>
    <t>МКДОУ д/с с. Дмитриевка</t>
  </si>
  <si>
    <t>МКДОУ д/с с. Киевка</t>
  </si>
  <si>
    <t>МКДОУ д/с с. Новомихайловка</t>
  </si>
  <si>
    <t>МКДОУ д/с с. Новопервомайское</t>
  </si>
  <si>
    <t>МКДОУд/с с. Северотатарское</t>
  </si>
  <si>
    <t>МКУ ДО ДЮСШ</t>
  </si>
  <si>
    <t>МКУ ДО Лагерь Солнечный</t>
  </si>
  <si>
    <t>МКУ ДО ЦДТ</t>
  </si>
  <si>
    <t>МКУ ДШИ Радуга</t>
  </si>
  <si>
    <t>ХВС, вывоз ЖБО, водоотведение</t>
  </si>
  <si>
    <t>ГБУЗ НСО "Татарская ЦРБ"</t>
  </si>
  <si>
    <t>Новосибирская область</t>
  </si>
  <si>
    <t>рынок медецинских услуг</t>
  </si>
  <si>
    <t>Данные в натуральном выражении по объему медицинских услуг не ведутся</t>
  </si>
  <si>
    <t>количество обращений</t>
  </si>
  <si>
    <t>среднее профессиональное образование</t>
  </si>
  <si>
    <t xml:space="preserve">Новосибирская область </t>
  </si>
  <si>
    <t>ГАУ НСО "Татарский лесхоз"</t>
  </si>
  <si>
    <t>Обработка древисины, изготовление изделий из дерева</t>
  </si>
  <si>
    <t>ГАПОУ НСО "Татарский политехнический колледж"</t>
  </si>
  <si>
    <t xml:space="preserve">Татарский </t>
  </si>
  <si>
    <t>ГБУ НСО "Управление ветеринарии Татарского района Новосибирской области"</t>
  </si>
  <si>
    <t>Вереринарные услуги</t>
  </si>
  <si>
    <t>МАУ "КСС" Татарского района Новосибирской области</t>
  </si>
  <si>
    <t>спортивные объекты</t>
  </si>
  <si>
    <t>ХВС</t>
  </si>
  <si>
    <t>теплоснабжение</t>
  </si>
  <si>
    <t>Вывоз ЖБО</t>
  </si>
  <si>
    <t>Итого</t>
  </si>
  <si>
    <t>Школы</t>
  </si>
  <si>
    <t>Детские сады</t>
  </si>
  <si>
    <t>Учреждения культуры</t>
  </si>
  <si>
    <t>Учреждения дополнительного образования</t>
  </si>
  <si>
    <t>Теплоснабжающие организации</t>
  </si>
  <si>
    <t>Водоснабжающие организации</t>
  </si>
  <si>
    <t>Соц.найм</t>
  </si>
  <si>
    <t>ГАПОУ НСО "Татарский педагогический колледж"</t>
  </si>
  <si>
    <t>Учреждения проф образования</t>
  </si>
  <si>
    <t>Реестр  хозяйствующих субъектов, доля участия субъекта РФ или муниципального образования в которых составляет 50 и более процентов в 2021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</si>
</sst>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00"/>
    <numFmt numFmtId="166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5" fillId="2" borderId="1" xfId="1" applyFont="1" applyFill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/>
    </xf>
    <xf numFmtId="0" fontId="0" fillId="0" borderId="0" xfId="0" applyBorder="1"/>
    <xf numFmtId="0" fontId="0" fillId="0" borderId="1" xfId="0" applyBorder="1"/>
    <xf numFmtId="2" fontId="0" fillId="0" borderId="1" xfId="0" applyNumberFormat="1" applyBorder="1"/>
    <xf numFmtId="0" fontId="0" fillId="0" borderId="1" xfId="0" applyFill="1" applyBorder="1"/>
    <xf numFmtId="16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0" fillId="3" borderId="0" xfId="0" applyFill="1"/>
    <xf numFmtId="0" fontId="0" fillId="2" borderId="0" xfId="0" applyFill="1"/>
    <xf numFmtId="2" fontId="3" fillId="2" borderId="2" xfId="0" applyNumberFormat="1" applyFont="1" applyFill="1" applyBorder="1" applyAlignment="1">
      <alignment horizontal="right" vertical="center" wrapText="1"/>
    </xf>
    <xf numFmtId="165" fontId="3" fillId="2" borderId="2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165" fontId="3" fillId="2" borderId="2" xfId="0" applyNumberFormat="1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166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/>
    </xf>
    <xf numFmtId="0" fontId="7" fillId="2" borderId="1" xfId="0" applyFont="1" applyFill="1" applyBorder="1"/>
    <xf numFmtId="0" fontId="5" fillId="2" borderId="1" xfId="2" applyFont="1" applyFill="1" applyBorder="1" applyAlignment="1">
      <alignment horizontal="left" vertical="center"/>
    </xf>
    <xf numFmtId="0" fontId="0" fillId="2" borderId="1" xfId="0" applyFill="1" applyBorder="1"/>
    <xf numFmtId="2" fontId="3" fillId="2" borderId="3" xfId="0" applyNumberFormat="1" applyFont="1" applyFill="1" applyBorder="1" applyAlignment="1">
      <alignment vertical="center" wrapText="1"/>
    </xf>
    <xf numFmtId="4" fontId="0" fillId="2" borderId="1" xfId="0" applyNumberFormat="1" applyFill="1" applyBorder="1" applyAlignment="1">
      <alignment wrapText="1"/>
    </xf>
    <xf numFmtId="4" fontId="6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</cellXfs>
  <cellStyles count="3">
    <cellStyle name="Обычный" xfId="0" builtinId="0"/>
    <cellStyle name="Обычный_Детсады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tabSelected="1" topLeftCell="A82" zoomScale="86" zoomScaleNormal="86" workbookViewId="0">
      <selection activeCell="I100" sqref="I100"/>
    </sheetView>
  </sheetViews>
  <sheetFormatPr defaultRowHeight="15" x14ac:dyDescent="0.25"/>
  <cols>
    <col min="1" max="1" width="8" customWidth="1"/>
    <col min="2" max="2" width="58.140625" customWidth="1"/>
    <col min="3" max="3" width="16.85546875" customWidth="1"/>
    <col min="4" max="4" width="16" customWidth="1"/>
    <col min="5" max="5" width="17.85546875" customWidth="1"/>
    <col min="6" max="6" width="16.5703125" customWidth="1"/>
    <col min="7" max="7" width="14.28515625" customWidth="1"/>
    <col min="8" max="8" width="13.28515625" customWidth="1"/>
    <col min="9" max="9" width="17.85546875" customWidth="1"/>
    <col min="10" max="11" width="19" customWidth="1"/>
    <col min="12" max="12" width="16.28515625" customWidth="1"/>
  </cols>
  <sheetData>
    <row r="1" spans="1:12" x14ac:dyDescent="0.25">
      <c r="L1" t="s">
        <v>12</v>
      </c>
    </row>
    <row r="3" spans="1:12" ht="39" customHeight="1" x14ac:dyDescent="0.3">
      <c r="A3" s="38" t="s">
        <v>133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5" spans="1:12" ht="220.5" x14ac:dyDescent="0.25">
      <c r="A5" s="1" t="s">
        <v>0</v>
      </c>
      <c r="B5" s="1" t="s">
        <v>1</v>
      </c>
      <c r="C5" s="1" t="s">
        <v>5</v>
      </c>
      <c r="D5" s="1" t="s">
        <v>6</v>
      </c>
      <c r="E5" s="1" t="s">
        <v>2</v>
      </c>
      <c r="F5" s="1" t="s">
        <v>3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4</v>
      </c>
    </row>
    <row r="6" spans="1:12" x14ac:dyDescent="0.25">
      <c r="A6" s="2">
        <v>1</v>
      </c>
      <c r="B6" s="3" t="s">
        <v>56</v>
      </c>
      <c r="C6" s="4" t="s">
        <v>13</v>
      </c>
      <c r="D6" s="4" t="s">
        <v>14</v>
      </c>
      <c r="E6" s="14">
        <v>100</v>
      </c>
      <c r="F6" s="6" t="s">
        <v>40</v>
      </c>
      <c r="G6" s="4">
        <v>141</v>
      </c>
      <c r="H6" s="4" t="s">
        <v>44</v>
      </c>
      <c r="I6" s="8">
        <v>17219499.960000001</v>
      </c>
      <c r="J6" s="9">
        <f>G6*100/4898</f>
        <v>2.8787260106165782</v>
      </c>
      <c r="K6" s="9">
        <f>I6*100/571117816</f>
        <v>3.0150521446874281</v>
      </c>
      <c r="L6" s="15">
        <v>18781719.960000001</v>
      </c>
    </row>
    <row r="7" spans="1:12" x14ac:dyDescent="0.25">
      <c r="A7" s="2">
        <v>2</v>
      </c>
      <c r="B7" s="3" t="s">
        <v>57</v>
      </c>
      <c r="C7" s="4" t="s">
        <v>13</v>
      </c>
      <c r="D7" s="4" t="s">
        <v>14</v>
      </c>
      <c r="E7" s="14">
        <v>98.6</v>
      </c>
      <c r="F7" s="6" t="s">
        <v>40</v>
      </c>
      <c r="G7" s="4">
        <v>24</v>
      </c>
      <c r="H7" s="4" t="s">
        <v>44</v>
      </c>
      <c r="I7" s="8">
        <v>12127535.98</v>
      </c>
      <c r="J7" s="9">
        <f t="shared" ref="J7:J36" si="0">G7*100/4898</f>
        <v>0.48999591670069415</v>
      </c>
      <c r="K7" s="9">
        <f t="shared" ref="K7:K36" si="1">I7*100/571117816</f>
        <v>2.1234735881536571</v>
      </c>
      <c r="L7" s="15">
        <v>12371255.98</v>
      </c>
    </row>
    <row r="8" spans="1:12" x14ac:dyDescent="0.25">
      <c r="A8" s="2">
        <v>3</v>
      </c>
      <c r="B8" s="3" t="s">
        <v>58</v>
      </c>
      <c r="C8" s="4" t="s">
        <v>13</v>
      </c>
      <c r="D8" s="4" t="s">
        <v>14</v>
      </c>
      <c r="E8" s="14">
        <v>94.9</v>
      </c>
      <c r="F8" s="6" t="s">
        <v>40</v>
      </c>
      <c r="G8" s="4">
        <v>70</v>
      </c>
      <c r="H8" s="4" t="s">
        <v>44</v>
      </c>
      <c r="I8" s="8">
        <v>1097821.67</v>
      </c>
      <c r="J8" s="9">
        <f t="shared" si="0"/>
        <v>1.4291547570436913</v>
      </c>
      <c r="K8" s="9">
        <f t="shared" si="1"/>
        <v>0.19222332752442098</v>
      </c>
      <c r="L8" s="15">
        <v>19291505.07</v>
      </c>
    </row>
    <row r="9" spans="1:12" x14ac:dyDescent="0.25">
      <c r="A9" s="2">
        <v>4</v>
      </c>
      <c r="B9" s="3" t="s">
        <v>59</v>
      </c>
      <c r="C9" s="4" t="s">
        <v>13</v>
      </c>
      <c r="D9" s="4" t="s">
        <v>14</v>
      </c>
      <c r="E9" s="14">
        <v>100</v>
      </c>
      <c r="F9" s="6" t="s">
        <v>40</v>
      </c>
      <c r="G9" s="4">
        <v>48</v>
      </c>
      <c r="H9" s="4" t="s">
        <v>44</v>
      </c>
      <c r="I9" s="8">
        <v>16304494.57</v>
      </c>
      <c r="J9" s="9">
        <f t="shared" si="0"/>
        <v>0.97999183340138829</v>
      </c>
      <c r="K9" s="9">
        <f t="shared" si="1"/>
        <v>2.8548390740449254</v>
      </c>
      <c r="L9" s="15">
        <v>16952074.699999999</v>
      </c>
    </row>
    <row r="10" spans="1:12" x14ac:dyDescent="0.25">
      <c r="A10" s="2">
        <v>5</v>
      </c>
      <c r="B10" s="3" t="s">
        <v>55</v>
      </c>
      <c r="C10" s="4" t="s">
        <v>13</v>
      </c>
      <c r="D10" s="4" t="s">
        <v>14</v>
      </c>
      <c r="E10" s="14">
        <v>100</v>
      </c>
      <c r="F10" s="6" t="s">
        <v>40</v>
      </c>
      <c r="G10" s="4">
        <v>99</v>
      </c>
      <c r="H10" s="4" t="s">
        <v>44</v>
      </c>
      <c r="I10" s="8">
        <v>14074353.49</v>
      </c>
      <c r="J10" s="9">
        <f t="shared" si="0"/>
        <v>2.0212331563903634</v>
      </c>
      <c r="K10" s="9">
        <f t="shared" si="1"/>
        <v>2.464352029599441</v>
      </c>
      <c r="L10" s="15">
        <v>15899239.42</v>
      </c>
    </row>
    <row r="11" spans="1:12" x14ac:dyDescent="0.25">
      <c r="A11" s="2">
        <v>6</v>
      </c>
      <c r="B11" s="3" t="s">
        <v>60</v>
      </c>
      <c r="C11" s="4" t="s">
        <v>13</v>
      </c>
      <c r="D11" s="4" t="s">
        <v>14</v>
      </c>
      <c r="E11" s="14">
        <v>98.3</v>
      </c>
      <c r="F11" s="6" t="s">
        <v>40</v>
      </c>
      <c r="G11" s="4">
        <v>101</v>
      </c>
      <c r="H11" s="4" t="s">
        <v>44</v>
      </c>
      <c r="I11" s="8">
        <v>19146394.449999999</v>
      </c>
      <c r="J11" s="9">
        <f t="shared" si="0"/>
        <v>2.0620661494487544</v>
      </c>
      <c r="K11" s="9">
        <f t="shared" si="1"/>
        <v>3.3524421605506349</v>
      </c>
      <c r="L11" s="15">
        <v>20572893.579999998</v>
      </c>
    </row>
    <row r="12" spans="1:12" x14ac:dyDescent="0.25">
      <c r="A12" s="2">
        <v>7</v>
      </c>
      <c r="B12" s="3" t="s">
        <v>61</v>
      </c>
      <c r="C12" s="4" t="s">
        <v>13</v>
      </c>
      <c r="D12" s="4" t="s">
        <v>14</v>
      </c>
      <c r="E12" s="14">
        <v>99.7</v>
      </c>
      <c r="F12" s="6" t="s">
        <v>40</v>
      </c>
      <c r="G12" s="4">
        <v>70</v>
      </c>
      <c r="H12" s="4" t="s">
        <v>44</v>
      </c>
      <c r="I12" s="8">
        <v>17059327.850000001</v>
      </c>
      <c r="J12" s="9">
        <f t="shared" si="0"/>
        <v>1.4291547570436913</v>
      </c>
      <c r="K12" s="9">
        <f t="shared" si="1"/>
        <v>2.9870067737477135</v>
      </c>
      <c r="L12" s="15">
        <v>17964047.850000001</v>
      </c>
    </row>
    <row r="13" spans="1:12" x14ac:dyDescent="0.25">
      <c r="A13" s="2">
        <v>8</v>
      </c>
      <c r="B13" s="3" t="s">
        <v>62</v>
      </c>
      <c r="C13" s="4" t="s">
        <v>13</v>
      </c>
      <c r="D13" s="4" t="s">
        <v>14</v>
      </c>
      <c r="E13" s="14">
        <v>99.6</v>
      </c>
      <c r="F13" s="6" t="s">
        <v>40</v>
      </c>
      <c r="G13" s="4">
        <v>77</v>
      </c>
      <c r="H13" s="4" t="s">
        <v>44</v>
      </c>
      <c r="I13" s="8">
        <v>836431</v>
      </c>
      <c r="J13" s="9">
        <f t="shared" si="0"/>
        <v>1.5720702327480605</v>
      </c>
      <c r="K13" s="9">
        <f t="shared" si="1"/>
        <v>0.14645507048934367</v>
      </c>
      <c r="L13" s="15">
        <v>18946930.280000001</v>
      </c>
    </row>
    <row r="14" spans="1:12" x14ac:dyDescent="0.25">
      <c r="A14" s="2">
        <v>9</v>
      </c>
      <c r="B14" s="3" t="s">
        <v>63</v>
      </c>
      <c r="C14" s="4" t="s">
        <v>13</v>
      </c>
      <c r="D14" s="4" t="s">
        <v>14</v>
      </c>
      <c r="E14" s="14">
        <v>98.4</v>
      </c>
      <c r="F14" s="6" t="s">
        <v>40</v>
      </c>
      <c r="G14" s="4">
        <v>30</v>
      </c>
      <c r="H14" s="4" t="s">
        <v>44</v>
      </c>
      <c r="I14" s="8">
        <v>12533994.9</v>
      </c>
      <c r="J14" s="9">
        <f t="shared" si="0"/>
        <v>0.6124948958758677</v>
      </c>
      <c r="K14" s="9">
        <f t="shared" si="1"/>
        <v>2.1946426024293384</v>
      </c>
      <c r="L14" s="15">
        <v>13093154.9</v>
      </c>
    </row>
    <row r="15" spans="1:12" x14ac:dyDescent="0.25">
      <c r="A15" s="2">
        <v>10</v>
      </c>
      <c r="B15" s="3" t="s">
        <v>64</v>
      </c>
      <c r="C15" s="4" t="s">
        <v>13</v>
      </c>
      <c r="D15" s="4" t="s">
        <v>14</v>
      </c>
      <c r="E15" s="14">
        <v>99.8</v>
      </c>
      <c r="F15" s="6" t="s">
        <v>40</v>
      </c>
      <c r="G15" s="4">
        <v>67</v>
      </c>
      <c r="H15" s="4" t="s">
        <v>44</v>
      </c>
      <c r="I15" s="8">
        <v>16016938.08</v>
      </c>
      <c r="J15" s="9">
        <f t="shared" si="0"/>
        <v>1.3679052674561045</v>
      </c>
      <c r="K15" s="9">
        <f t="shared" si="1"/>
        <v>2.8044893069839025</v>
      </c>
      <c r="L15" s="15">
        <v>16881678.079999998</v>
      </c>
    </row>
    <row r="16" spans="1:12" x14ac:dyDescent="0.25">
      <c r="A16" s="2">
        <v>11</v>
      </c>
      <c r="B16" s="3" t="s">
        <v>65</v>
      </c>
      <c r="C16" s="4" t="s">
        <v>13</v>
      </c>
      <c r="D16" s="4" t="s">
        <v>14</v>
      </c>
      <c r="E16" s="14">
        <v>99.6</v>
      </c>
      <c r="F16" s="6" t="s">
        <v>40</v>
      </c>
      <c r="G16" s="4">
        <v>92</v>
      </c>
      <c r="H16" s="4" t="s">
        <v>44</v>
      </c>
      <c r="I16" s="8">
        <v>19146394.449999999</v>
      </c>
      <c r="J16" s="9">
        <f t="shared" si="0"/>
        <v>1.8783176806859943</v>
      </c>
      <c r="K16" s="9">
        <f t="shared" si="1"/>
        <v>3.3524421605506349</v>
      </c>
      <c r="L16" s="15">
        <v>20572893.579999998</v>
      </c>
    </row>
    <row r="17" spans="1:12" x14ac:dyDescent="0.25">
      <c r="A17" s="2">
        <v>12</v>
      </c>
      <c r="B17" s="3" t="s">
        <v>66</v>
      </c>
      <c r="C17" s="4" t="s">
        <v>13</v>
      </c>
      <c r="D17" s="4" t="s">
        <v>14</v>
      </c>
      <c r="E17" s="14">
        <v>99</v>
      </c>
      <c r="F17" s="6" t="s">
        <v>40</v>
      </c>
      <c r="G17" s="4">
        <v>92</v>
      </c>
      <c r="H17" s="4" t="s">
        <v>44</v>
      </c>
      <c r="I17" s="8">
        <v>2325051.3309999998</v>
      </c>
      <c r="J17" s="9">
        <f t="shared" si="0"/>
        <v>1.8783176806859943</v>
      </c>
      <c r="K17" s="9">
        <f t="shared" si="1"/>
        <v>0.40710537578466993</v>
      </c>
      <c r="L17" s="15">
        <v>22541568.449999999</v>
      </c>
    </row>
    <row r="18" spans="1:12" x14ac:dyDescent="0.25">
      <c r="A18" s="2">
        <v>13</v>
      </c>
      <c r="B18" s="3" t="s">
        <v>67</v>
      </c>
      <c r="C18" s="4" t="s">
        <v>13</v>
      </c>
      <c r="D18" s="4" t="s">
        <v>14</v>
      </c>
      <c r="E18" s="14">
        <v>99.3</v>
      </c>
      <c r="F18" s="6" t="s">
        <v>40</v>
      </c>
      <c r="G18" s="4">
        <v>28</v>
      </c>
      <c r="H18" s="4" t="s">
        <v>44</v>
      </c>
      <c r="I18" s="8">
        <v>11196337.130000001</v>
      </c>
      <c r="J18" s="9">
        <f t="shared" si="0"/>
        <v>0.57166190281747653</v>
      </c>
      <c r="K18" s="9">
        <f t="shared" si="1"/>
        <v>1.960425120059641</v>
      </c>
      <c r="L18" s="15">
        <v>11545857</v>
      </c>
    </row>
    <row r="19" spans="1:12" x14ac:dyDescent="0.25">
      <c r="A19" s="2">
        <v>14</v>
      </c>
      <c r="B19" s="3" t="s">
        <v>68</v>
      </c>
      <c r="C19" s="4" t="s">
        <v>13</v>
      </c>
      <c r="D19" s="4" t="s">
        <v>14</v>
      </c>
      <c r="E19" s="14">
        <v>91.7</v>
      </c>
      <c r="F19" s="6" t="s">
        <v>40</v>
      </c>
      <c r="G19" s="4">
        <v>67</v>
      </c>
      <c r="H19" s="4" t="s">
        <v>44</v>
      </c>
      <c r="I19" s="8">
        <v>11238786.02</v>
      </c>
      <c r="J19" s="9">
        <f t="shared" si="0"/>
        <v>1.3679052674561045</v>
      </c>
      <c r="K19" s="9">
        <f t="shared" si="1"/>
        <v>1.9678577178198202</v>
      </c>
      <c r="L19" s="15">
        <v>12065546.02</v>
      </c>
    </row>
    <row r="20" spans="1:12" x14ac:dyDescent="0.25">
      <c r="A20" s="2">
        <v>15</v>
      </c>
      <c r="B20" s="3" t="s">
        <v>69</v>
      </c>
      <c r="C20" s="4" t="s">
        <v>13</v>
      </c>
      <c r="D20" s="4" t="s">
        <v>14</v>
      </c>
      <c r="E20" s="14">
        <v>99.4</v>
      </c>
      <c r="F20" s="6" t="s">
        <v>40</v>
      </c>
      <c r="G20" s="4">
        <v>91</v>
      </c>
      <c r="H20" s="4" t="s">
        <v>44</v>
      </c>
      <c r="I20" s="8">
        <v>2268140</v>
      </c>
      <c r="J20" s="9">
        <f t="shared" si="0"/>
        <v>1.8579011841567987</v>
      </c>
      <c r="K20" s="9">
        <f t="shared" si="1"/>
        <v>0.39714047372670302</v>
      </c>
      <c r="L20" s="15">
        <v>18229331.68</v>
      </c>
    </row>
    <row r="21" spans="1:12" x14ac:dyDescent="0.25">
      <c r="A21" s="2">
        <v>16</v>
      </c>
      <c r="B21" s="3" t="s">
        <v>70</v>
      </c>
      <c r="C21" s="4" t="s">
        <v>13</v>
      </c>
      <c r="D21" s="4" t="s">
        <v>14</v>
      </c>
      <c r="E21" s="14">
        <v>99.5</v>
      </c>
      <c r="F21" s="6" t="s">
        <v>40</v>
      </c>
      <c r="G21" s="4">
        <v>44</v>
      </c>
      <c r="H21" s="4" t="s">
        <v>44</v>
      </c>
      <c r="I21" s="8">
        <v>14292811.48</v>
      </c>
      <c r="J21" s="9">
        <f t="shared" si="0"/>
        <v>0.89832584728460596</v>
      </c>
      <c r="K21" s="9">
        <f t="shared" si="1"/>
        <v>2.5026029795575488</v>
      </c>
      <c r="L21" s="15">
        <v>15387709.949999999</v>
      </c>
    </row>
    <row r="22" spans="1:12" x14ac:dyDescent="0.25">
      <c r="A22" s="2">
        <v>17</v>
      </c>
      <c r="B22" s="3" t="s">
        <v>71</v>
      </c>
      <c r="C22" s="4" t="s">
        <v>13</v>
      </c>
      <c r="D22" s="4" t="s">
        <v>14</v>
      </c>
      <c r="E22" s="14">
        <v>100</v>
      </c>
      <c r="F22" s="6" t="s">
        <v>40</v>
      </c>
      <c r="G22" s="4">
        <v>45</v>
      </c>
      <c r="H22" s="4" t="s">
        <v>44</v>
      </c>
      <c r="I22" s="8">
        <v>922025.6</v>
      </c>
      <c r="J22" s="9">
        <f t="shared" si="0"/>
        <v>0.9187423438138016</v>
      </c>
      <c r="K22" s="9">
        <f t="shared" si="1"/>
        <v>0.16144227586134346</v>
      </c>
      <c r="L22" s="15">
        <v>12350870.210000001</v>
      </c>
    </row>
    <row r="23" spans="1:12" x14ac:dyDescent="0.25">
      <c r="A23" s="2">
        <v>18</v>
      </c>
      <c r="B23" s="3" t="s">
        <v>72</v>
      </c>
      <c r="C23" s="4" t="s">
        <v>13</v>
      </c>
      <c r="D23" s="4" t="s">
        <v>14</v>
      </c>
      <c r="E23" s="14">
        <v>99.1</v>
      </c>
      <c r="F23" s="6" t="s">
        <v>40</v>
      </c>
      <c r="G23" s="4">
        <v>119</v>
      </c>
      <c r="H23" s="4" t="s">
        <v>44</v>
      </c>
      <c r="I23" s="8">
        <v>2569020</v>
      </c>
      <c r="J23" s="9">
        <f t="shared" si="0"/>
        <v>2.4295630869742753</v>
      </c>
      <c r="K23" s="9">
        <f t="shared" si="1"/>
        <v>0.44982312371078265</v>
      </c>
      <c r="L23" s="15">
        <v>20471900.329999998</v>
      </c>
    </row>
    <row r="24" spans="1:12" x14ac:dyDescent="0.25">
      <c r="A24" s="2">
        <v>19</v>
      </c>
      <c r="B24" s="3" t="s">
        <v>73</v>
      </c>
      <c r="C24" s="4" t="s">
        <v>13</v>
      </c>
      <c r="D24" s="4" t="s">
        <v>14</v>
      </c>
      <c r="E24" s="14">
        <v>99.8</v>
      </c>
      <c r="F24" s="6" t="s">
        <v>40</v>
      </c>
      <c r="G24" s="4">
        <v>90</v>
      </c>
      <c r="H24" s="4" t="s">
        <v>44</v>
      </c>
      <c r="I24" s="8">
        <v>14169333.25</v>
      </c>
      <c r="J24" s="9">
        <f t="shared" si="0"/>
        <v>1.8374846876276032</v>
      </c>
      <c r="K24" s="9">
        <f t="shared" si="1"/>
        <v>2.4809825316323173</v>
      </c>
      <c r="L24" s="15">
        <v>15093533.25</v>
      </c>
    </row>
    <row r="25" spans="1:12" x14ac:dyDescent="0.25">
      <c r="A25" s="2">
        <v>20</v>
      </c>
      <c r="B25" s="3" t="s">
        <v>74</v>
      </c>
      <c r="C25" s="4" t="s">
        <v>13</v>
      </c>
      <c r="D25" s="4" t="s">
        <v>14</v>
      </c>
      <c r="E25" s="14">
        <v>99.5</v>
      </c>
      <c r="F25" s="6" t="s">
        <v>40</v>
      </c>
      <c r="G25" s="4">
        <v>128</v>
      </c>
      <c r="H25" s="4" t="s">
        <v>44</v>
      </c>
      <c r="I25" s="8">
        <v>15529418.65</v>
      </c>
      <c r="J25" s="9">
        <f t="shared" si="0"/>
        <v>2.6133115557370354</v>
      </c>
      <c r="K25" s="9">
        <f t="shared" si="1"/>
        <v>2.7191269848251416</v>
      </c>
      <c r="L25" s="15">
        <v>16914338.649999999</v>
      </c>
    </row>
    <row r="26" spans="1:12" x14ac:dyDescent="0.25">
      <c r="A26" s="2">
        <v>21</v>
      </c>
      <c r="B26" s="3" t="s">
        <v>75</v>
      </c>
      <c r="C26" s="4" t="s">
        <v>13</v>
      </c>
      <c r="D26" s="4" t="s">
        <v>14</v>
      </c>
      <c r="E26" s="14">
        <v>99.8</v>
      </c>
      <c r="F26" s="6" t="s">
        <v>40</v>
      </c>
      <c r="G26" s="4">
        <v>87</v>
      </c>
      <c r="H26" s="4" t="s">
        <v>44</v>
      </c>
      <c r="I26" s="8">
        <v>17809558.649999999</v>
      </c>
      <c r="J26" s="9">
        <f t="shared" si="0"/>
        <v>1.7762351980400164</v>
      </c>
      <c r="K26" s="9">
        <f t="shared" si="1"/>
        <v>3.1183686011994411</v>
      </c>
      <c r="L26" s="15">
        <v>19219661.449999999</v>
      </c>
    </row>
    <row r="27" spans="1:12" x14ac:dyDescent="0.25">
      <c r="A27" s="2">
        <v>22</v>
      </c>
      <c r="B27" s="3" t="s">
        <v>76</v>
      </c>
      <c r="C27" s="4" t="s">
        <v>13</v>
      </c>
      <c r="D27" s="4" t="s">
        <v>14</v>
      </c>
      <c r="E27" s="14">
        <v>100</v>
      </c>
      <c r="F27" s="6" t="s">
        <v>40</v>
      </c>
      <c r="G27" s="4">
        <v>27</v>
      </c>
      <c r="H27" s="4" t="s">
        <v>44</v>
      </c>
      <c r="I27" s="8">
        <v>11979936.18</v>
      </c>
      <c r="J27" s="9">
        <f t="shared" si="0"/>
        <v>0.55124540628828089</v>
      </c>
      <c r="K27" s="9">
        <f t="shared" si="1"/>
        <v>2.097629568607259</v>
      </c>
      <c r="L27" s="15">
        <v>12446216.18</v>
      </c>
    </row>
    <row r="28" spans="1:12" x14ac:dyDescent="0.25">
      <c r="A28" s="2">
        <v>23</v>
      </c>
      <c r="B28" s="3" t="s">
        <v>77</v>
      </c>
      <c r="C28" s="4" t="s">
        <v>13</v>
      </c>
      <c r="D28" s="4" t="s">
        <v>14</v>
      </c>
      <c r="E28" s="14">
        <v>99.9</v>
      </c>
      <c r="F28" s="6" t="s">
        <v>40</v>
      </c>
      <c r="G28" s="4">
        <v>26</v>
      </c>
      <c r="H28" s="4" t="s">
        <v>44</v>
      </c>
      <c r="I28" s="8">
        <v>11437872.4</v>
      </c>
      <c r="J28" s="9">
        <f t="shared" si="0"/>
        <v>0.53082890975908537</v>
      </c>
      <c r="K28" s="9">
        <f t="shared" si="1"/>
        <v>2.0027167914509603</v>
      </c>
      <c r="L28" s="15">
        <v>11772932.4</v>
      </c>
    </row>
    <row r="29" spans="1:12" x14ac:dyDescent="0.25">
      <c r="A29" s="2">
        <v>24</v>
      </c>
      <c r="B29" s="3" t="s">
        <v>78</v>
      </c>
      <c r="C29" s="4" t="s">
        <v>13</v>
      </c>
      <c r="D29" s="4" t="s">
        <v>14</v>
      </c>
      <c r="E29" s="14">
        <v>99.5</v>
      </c>
      <c r="F29" s="6" t="s">
        <v>40</v>
      </c>
      <c r="G29" s="4">
        <v>219</v>
      </c>
      <c r="H29" s="4" t="s">
        <v>44</v>
      </c>
      <c r="I29" s="8">
        <v>24889662</v>
      </c>
      <c r="J29" s="9">
        <f t="shared" si="0"/>
        <v>4.4712127398938346</v>
      </c>
      <c r="K29" s="9">
        <f t="shared" si="1"/>
        <v>4.3580608593726655</v>
      </c>
      <c r="L29" s="15">
        <v>26209546.809999999</v>
      </c>
    </row>
    <row r="30" spans="1:12" x14ac:dyDescent="0.25">
      <c r="A30" s="2">
        <v>25</v>
      </c>
      <c r="B30" s="3" t="s">
        <v>79</v>
      </c>
      <c r="C30" s="4" t="s">
        <v>13</v>
      </c>
      <c r="D30" s="4" t="s">
        <v>14</v>
      </c>
      <c r="E30" s="14">
        <v>95.8</v>
      </c>
      <c r="F30" s="6" t="s">
        <v>40</v>
      </c>
      <c r="G30" s="4">
        <v>604</v>
      </c>
      <c r="H30" s="4" t="s">
        <v>44</v>
      </c>
      <c r="I30" s="8">
        <v>39683464.439999998</v>
      </c>
      <c r="J30" s="9">
        <f t="shared" si="0"/>
        <v>12.331563903634136</v>
      </c>
      <c r="K30" s="9">
        <f t="shared" si="1"/>
        <v>6.9483849616065907</v>
      </c>
      <c r="L30" s="15">
        <v>52940322.640000001</v>
      </c>
    </row>
    <row r="31" spans="1:12" x14ac:dyDescent="0.25">
      <c r="A31" s="2">
        <v>26</v>
      </c>
      <c r="B31" s="3" t="s">
        <v>80</v>
      </c>
      <c r="C31" s="4" t="s">
        <v>13</v>
      </c>
      <c r="D31" s="4" t="s">
        <v>14</v>
      </c>
      <c r="E31" s="14">
        <v>96.1</v>
      </c>
      <c r="F31" s="6" t="s">
        <v>40</v>
      </c>
      <c r="G31" s="4">
        <v>586</v>
      </c>
      <c r="H31" s="4" t="s">
        <v>44</v>
      </c>
      <c r="I31" s="8">
        <v>32964074.300000001</v>
      </c>
      <c r="J31" s="9">
        <f t="shared" si="0"/>
        <v>11.964066966108616</v>
      </c>
      <c r="K31" s="9">
        <f t="shared" si="1"/>
        <v>5.7718518625235813</v>
      </c>
      <c r="L31" s="15">
        <v>19528134.300000001</v>
      </c>
    </row>
    <row r="32" spans="1:12" x14ac:dyDescent="0.25">
      <c r="A32" s="2">
        <v>27</v>
      </c>
      <c r="B32" s="3" t="s">
        <v>81</v>
      </c>
      <c r="C32" s="4" t="s">
        <v>13</v>
      </c>
      <c r="D32" s="4" t="s">
        <v>14</v>
      </c>
      <c r="E32" s="14">
        <v>95.5</v>
      </c>
      <c r="F32" s="6" t="s">
        <v>40</v>
      </c>
      <c r="G32" s="4">
        <v>245</v>
      </c>
      <c r="H32" s="4" t="s">
        <v>44</v>
      </c>
      <c r="I32" s="8">
        <v>16880511.260000002</v>
      </c>
      <c r="J32" s="9">
        <f t="shared" si="0"/>
        <v>5.0020416496529192</v>
      </c>
      <c r="K32" s="9">
        <f t="shared" si="1"/>
        <v>2.9556968434688091</v>
      </c>
      <c r="L32" s="15">
        <v>19568811.260000002</v>
      </c>
    </row>
    <row r="33" spans="1:12" x14ac:dyDescent="0.25">
      <c r="A33" s="2">
        <v>28</v>
      </c>
      <c r="B33" s="3" t="s">
        <v>82</v>
      </c>
      <c r="C33" s="4" t="s">
        <v>13</v>
      </c>
      <c r="D33" s="4" t="s">
        <v>14</v>
      </c>
      <c r="E33" s="14">
        <v>80</v>
      </c>
      <c r="F33" s="6" t="s">
        <v>40</v>
      </c>
      <c r="G33" s="4">
        <v>569</v>
      </c>
      <c r="H33" s="4" t="s">
        <v>44</v>
      </c>
      <c r="I33" s="8">
        <v>36286194</v>
      </c>
      <c r="J33" s="9">
        <f t="shared" si="0"/>
        <v>11.61698652511229</v>
      </c>
      <c r="K33" s="9">
        <f t="shared" si="1"/>
        <v>6.353539144364567</v>
      </c>
      <c r="L33" s="15">
        <v>32264586.899999999</v>
      </c>
    </row>
    <row r="34" spans="1:12" x14ac:dyDescent="0.25">
      <c r="A34" s="2">
        <v>29</v>
      </c>
      <c r="B34" s="3" t="s">
        <v>83</v>
      </c>
      <c r="C34" s="4" t="s">
        <v>13</v>
      </c>
      <c r="D34" s="4" t="s">
        <v>14</v>
      </c>
      <c r="E34" s="14">
        <v>99</v>
      </c>
      <c r="F34" s="6" t="s">
        <v>40</v>
      </c>
      <c r="G34" s="4">
        <v>342</v>
      </c>
      <c r="H34" s="4" t="s">
        <v>44</v>
      </c>
      <c r="I34" s="8">
        <v>19614289</v>
      </c>
      <c r="J34" s="9">
        <f t="shared" si="0"/>
        <v>6.9824418129848915</v>
      </c>
      <c r="K34" s="9">
        <f t="shared" si="1"/>
        <v>3.4343682600158982</v>
      </c>
      <c r="L34" s="15">
        <v>21006690</v>
      </c>
    </row>
    <row r="35" spans="1:12" x14ac:dyDescent="0.25">
      <c r="A35" s="2">
        <v>30</v>
      </c>
      <c r="B35" s="3" t="s">
        <v>84</v>
      </c>
      <c r="C35" s="4" t="s">
        <v>13</v>
      </c>
      <c r="D35" s="4" t="s">
        <v>14</v>
      </c>
      <c r="E35" s="14">
        <v>91.2</v>
      </c>
      <c r="F35" s="6" t="s">
        <v>40</v>
      </c>
      <c r="G35" s="4">
        <v>122</v>
      </c>
      <c r="H35" s="4" t="s">
        <v>44</v>
      </c>
      <c r="I35" s="8">
        <v>35369206</v>
      </c>
      <c r="J35" s="9">
        <f t="shared" si="0"/>
        <v>2.4908125765618618</v>
      </c>
      <c r="K35" s="9">
        <f t="shared" si="1"/>
        <v>6.1929789281866841</v>
      </c>
      <c r="L35" s="15">
        <v>112580986.59999999</v>
      </c>
    </row>
    <row r="36" spans="1:12" x14ac:dyDescent="0.25">
      <c r="A36" s="2">
        <v>31</v>
      </c>
      <c r="B36" s="3" t="s">
        <v>85</v>
      </c>
      <c r="C36" s="4" t="s">
        <v>13</v>
      </c>
      <c r="D36" s="4" t="s">
        <v>14</v>
      </c>
      <c r="E36" s="14">
        <v>90.1</v>
      </c>
      <c r="F36" s="7" t="s">
        <v>40</v>
      </c>
      <c r="G36" s="4">
        <v>498</v>
      </c>
      <c r="H36" s="4" t="s">
        <v>44</v>
      </c>
      <c r="I36" s="8">
        <v>41591332</v>
      </c>
      <c r="J36" s="9">
        <f t="shared" si="0"/>
        <v>10.167415271539404</v>
      </c>
      <c r="K36" s="9">
        <f t="shared" si="1"/>
        <v>7.2824434529634772</v>
      </c>
      <c r="L36" s="15">
        <v>37827275.329999998</v>
      </c>
    </row>
    <row r="37" spans="1:12" x14ac:dyDescent="0.25">
      <c r="A37" s="2">
        <v>32</v>
      </c>
      <c r="B37" s="5" t="s">
        <v>86</v>
      </c>
      <c r="C37" s="4" t="s">
        <v>13</v>
      </c>
      <c r="D37" s="4" t="s">
        <v>14</v>
      </c>
      <c r="E37" s="14">
        <v>100</v>
      </c>
      <c r="F37" s="6" t="s">
        <v>41</v>
      </c>
      <c r="G37" s="4">
        <v>92</v>
      </c>
      <c r="H37" s="4" t="s">
        <v>44</v>
      </c>
      <c r="I37" s="8">
        <v>13902408.65</v>
      </c>
      <c r="J37" s="9">
        <f>(G37*100)/1354</f>
        <v>6.7946824224519942</v>
      </c>
      <c r="K37" s="9">
        <f>(I37*100)/190249648</f>
        <v>7.3074556490112403</v>
      </c>
      <c r="L37" s="15">
        <v>13902408.65</v>
      </c>
    </row>
    <row r="38" spans="1:12" x14ac:dyDescent="0.25">
      <c r="A38" s="2">
        <v>33</v>
      </c>
      <c r="B38" s="5" t="s">
        <v>87</v>
      </c>
      <c r="C38" s="4" t="s">
        <v>13</v>
      </c>
      <c r="D38" s="4" t="s">
        <v>14</v>
      </c>
      <c r="E38" s="14">
        <v>100</v>
      </c>
      <c r="F38" s="6" t="s">
        <v>41</v>
      </c>
      <c r="G38" s="4">
        <v>107</v>
      </c>
      <c r="H38" s="4" t="s">
        <v>44</v>
      </c>
      <c r="I38" s="8">
        <v>14215033</v>
      </c>
      <c r="J38" s="9">
        <f t="shared" ref="J38:J50" si="2">(G38*100)/1354</f>
        <v>7.9025110782865582</v>
      </c>
      <c r="K38" s="9">
        <f t="shared" ref="K38:K50" si="3">(I38*100)/190249648</f>
        <v>7.4717788702557808</v>
      </c>
      <c r="L38" s="15">
        <v>14679948.609999999</v>
      </c>
    </row>
    <row r="39" spans="1:12" s="17" customFormat="1" x14ac:dyDescent="0.25">
      <c r="A39" s="2">
        <v>34</v>
      </c>
      <c r="B39" s="5" t="s">
        <v>88</v>
      </c>
      <c r="C39" s="4" t="s">
        <v>13</v>
      </c>
      <c r="D39" s="4" t="s">
        <v>14</v>
      </c>
      <c r="E39" s="14">
        <v>100</v>
      </c>
      <c r="F39" s="6" t="s">
        <v>41</v>
      </c>
      <c r="G39" s="4">
        <v>0</v>
      </c>
      <c r="H39" s="4" t="s">
        <v>44</v>
      </c>
      <c r="I39" s="8">
        <v>4895881</v>
      </c>
      <c r="J39" s="9">
        <f t="shared" si="2"/>
        <v>0</v>
      </c>
      <c r="K39" s="9">
        <f t="shared" si="3"/>
        <v>2.5733981909916595</v>
      </c>
      <c r="L39" s="15">
        <v>5422387.21</v>
      </c>
    </row>
    <row r="40" spans="1:12" x14ac:dyDescent="0.25">
      <c r="A40" s="2">
        <v>35</v>
      </c>
      <c r="B40" s="5" t="s">
        <v>89</v>
      </c>
      <c r="C40" s="4" t="s">
        <v>13</v>
      </c>
      <c r="D40" s="4" t="s">
        <v>14</v>
      </c>
      <c r="E40" s="14">
        <v>100</v>
      </c>
      <c r="F40" s="6" t="s">
        <v>41</v>
      </c>
      <c r="G40" s="4">
        <v>118</v>
      </c>
      <c r="H40" s="4" t="s">
        <v>44</v>
      </c>
      <c r="I40" s="8">
        <v>14486740</v>
      </c>
      <c r="J40" s="9">
        <f t="shared" si="2"/>
        <v>8.7149187592319048</v>
      </c>
      <c r="K40" s="9">
        <f t="shared" si="3"/>
        <v>7.6145949032189533</v>
      </c>
      <c r="L40" s="15">
        <v>15693733.15</v>
      </c>
    </row>
    <row r="41" spans="1:12" x14ac:dyDescent="0.25">
      <c r="A41" s="2">
        <v>36</v>
      </c>
      <c r="B41" s="5" t="s">
        <v>90</v>
      </c>
      <c r="C41" s="4" t="s">
        <v>13</v>
      </c>
      <c r="D41" s="4" t="s">
        <v>14</v>
      </c>
      <c r="E41" s="14">
        <v>100</v>
      </c>
      <c r="F41" s="6" t="s">
        <v>41</v>
      </c>
      <c r="G41" s="4">
        <v>194</v>
      </c>
      <c r="H41" s="4" t="s">
        <v>44</v>
      </c>
      <c r="I41" s="8">
        <v>25757250</v>
      </c>
      <c r="J41" s="9">
        <f t="shared" si="2"/>
        <v>14.32791728212703</v>
      </c>
      <c r="K41" s="9">
        <f t="shared" si="3"/>
        <v>13.53865842632203</v>
      </c>
      <c r="L41" s="15">
        <v>27675718.489999998</v>
      </c>
    </row>
    <row r="42" spans="1:12" x14ac:dyDescent="0.25">
      <c r="A42" s="2">
        <v>37</v>
      </c>
      <c r="B42" s="5" t="s">
        <v>91</v>
      </c>
      <c r="C42" s="4" t="s">
        <v>13</v>
      </c>
      <c r="D42" s="4" t="s">
        <v>14</v>
      </c>
      <c r="E42" s="14">
        <v>100</v>
      </c>
      <c r="F42" s="6" t="s">
        <v>41</v>
      </c>
      <c r="G42" s="4">
        <v>92</v>
      </c>
      <c r="H42" s="4" t="s">
        <v>44</v>
      </c>
      <c r="I42" s="8">
        <v>16718852.83</v>
      </c>
      <c r="J42" s="9">
        <f t="shared" si="2"/>
        <v>6.7946824224519942</v>
      </c>
      <c r="K42" s="9">
        <f t="shared" si="3"/>
        <v>8.7878495470330655</v>
      </c>
      <c r="L42" s="15">
        <v>16718852.83</v>
      </c>
    </row>
    <row r="43" spans="1:12" x14ac:dyDescent="0.25">
      <c r="A43" s="2">
        <v>38</v>
      </c>
      <c r="B43" s="5" t="s">
        <v>92</v>
      </c>
      <c r="C43" s="4" t="s">
        <v>13</v>
      </c>
      <c r="D43" s="4" t="s">
        <v>14</v>
      </c>
      <c r="E43" s="14">
        <v>100</v>
      </c>
      <c r="F43" s="6" t="s">
        <v>41</v>
      </c>
      <c r="G43" s="4">
        <v>167</v>
      </c>
      <c r="H43" s="4" t="s">
        <v>44</v>
      </c>
      <c r="I43" s="8">
        <v>31967597.739999998</v>
      </c>
      <c r="J43" s="9">
        <f t="shared" si="2"/>
        <v>12.333825701624816</v>
      </c>
      <c r="K43" s="9">
        <f t="shared" si="3"/>
        <v>16.802973396302946</v>
      </c>
      <c r="L43" s="15">
        <v>31967597.739999998</v>
      </c>
    </row>
    <row r="44" spans="1:12" x14ac:dyDescent="0.25">
      <c r="A44" s="2">
        <v>39</v>
      </c>
      <c r="B44" s="5" t="s">
        <v>93</v>
      </c>
      <c r="C44" s="4" t="s">
        <v>13</v>
      </c>
      <c r="D44" s="4" t="s">
        <v>14</v>
      </c>
      <c r="E44" s="14">
        <v>100</v>
      </c>
      <c r="F44" s="6" t="s">
        <v>41</v>
      </c>
      <c r="G44" s="4">
        <v>103</v>
      </c>
      <c r="H44" s="4" t="s">
        <v>44</v>
      </c>
      <c r="I44" s="8">
        <v>15863008</v>
      </c>
      <c r="J44" s="9">
        <f t="shared" si="2"/>
        <v>7.6070901033973408</v>
      </c>
      <c r="K44" s="9">
        <f t="shared" si="3"/>
        <v>8.3379959788414428</v>
      </c>
      <c r="L44" s="15">
        <v>16630297.76</v>
      </c>
    </row>
    <row r="45" spans="1:12" x14ac:dyDescent="0.25">
      <c r="A45" s="2">
        <v>40</v>
      </c>
      <c r="B45" s="5" t="s">
        <v>94</v>
      </c>
      <c r="C45" s="4" t="s">
        <v>13</v>
      </c>
      <c r="D45" s="4" t="s">
        <v>14</v>
      </c>
      <c r="E45" s="14">
        <v>100</v>
      </c>
      <c r="F45" s="6" t="s">
        <v>41</v>
      </c>
      <c r="G45" s="4">
        <v>118</v>
      </c>
      <c r="H45" s="4" t="s">
        <v>44</v>
      </c>
      <c r="I45" s="8">
        <v>32542492.149999999</v>
      </c>
      <c r="J45" s="9">
        <f t="shared" si="2"/>
        <v>8.7149187592319048</v>
      </c>
      <c r="K45" s="9">
        <f t="shared" si="3"/>
        <v>17.105152357496085</v>
      </c>
      <c r="L45" s="15">
        <v>32542492.149999999</v>
      </c>
    </row>
    <row r="46" spans="1:12" x14ac:dyDescent="0.25">
      <c r="A46" s="2">
        <v>41</v>
      </c>
      <c r="B46" s="5" t="s">
        <v>95</v>
      </c>
      <c r="C46" s="4" t="s">
        <v>13</v>
      </c>
      <c r="D46" s="4" t="s">
        <v>14</v>
      </c>
      <c r="E46" s="14">
        <v>100</v>
      </c>
      <c r="F46" s="6" t="s">
        <v>41</v>
      </c>
      <c r="G46" s="4">
        <v>24</v>
      </c>
      <c r="H46" s="4" t="s">
        <v>44</v>
      </c>
      <c r="I46" s="8">
        <v>5844450.0199999996</v>
      </c>
      <c r="J46" s="9">
        <f t="shared" si="2"/>
        <v>1.7725258493353029</v>
      </c>
      <c r="K46" s="9">
        <f t="shared" si="3"/>
        <v>3.0719899255740017</v>
      </c>
      <c r="L46" s="15">
        <v>5844450.0199999996</v>
      </c>
    </row>
    <row r="47" spans="1:12" x14ac:dyDescent="0.25">
      <c r="A47" s="2">
        <v>42</v>
      </c>
      <c r="B47" s="5" t="s">
        <v>96</v>
      </c>
      <c r="C47" s="4" t="s">
        <v>13</v>
      </c>
      <c r="D47" s="4" t="s">
        <v>14</v>
      </c>
      <c r="E47" s="14">
        <v>100</v>
      </c>
      <c r="F47" s="6" t="s">
        <v>41</v>
      </c>
      <c r="G47" s="4">
        <v>33</v>
      </c>
      <c r="H47" s="4" t="s">
        <v>44</v>
      </c>
      <c r="I47" s="8">
        <v>5829742.2000000002</v>
      </c>
      <c r="J47" s="9">
        <f t="shared" si="2"/>
        <v>2.4372230428360413</v>
      </c>
      <c r="K47" s="9">
        <f t="shared" si="3"/>
        <v>3.0642591254623506</v>
      </c>
      <c r="L47" s="15">
        <v>5829742.2000000002</v>
      </c>
    </row>
    <row r="48" spans="1:12" x14ac:dyDescent="0.25">
      <c r="A48" s="2">
        <v>43</v>
      </c>
      <c r="B48" s="5" t="s">
        <v>97</v>
      </c>
      <c r="C48" s="4" t="s">
        <v>13</v>
      </c>
      <c r="D48" s="4" t="s">
        <v>14</v>
      </c>
      <c r="E48" s="14">
        <v>100</v>
      </c>
      <c r="F48" s="6" t="s">
        <v>41</v>
      </c>
      <c r="G48" s="4">
        <v>33</v>
      </c>
      <c r="H48" s="4" t="s">
        <v>44</v>
      </c>
      <c r="I48" s="8">
        <v>6479358.0999999996</v>
      </c>
      <c r="J48" s="9">
        <f t="shared" si="2"/>
        <v>2.4372230428360413</v>
      </c>
      <c r="K48" s="9">
        <f t="shared" si="3"/>
        <v>3.4057135811362973</v>
      </c>
      <c r="L48" s="15">
        <v>6479385.0999999996</v>
      </c>
    </row>
    <row r="49" spans="1:12" x14ac:dyDescent="0.25">
      <c r="A49" s="2">
        <v>44</v>
      </c>
      <c r="B49" s="5" t="s">
        <v>98</v>
      </c>
      <c r="C49" s="4" t="s">
        <v>13</v>
      </c>
      <c r="D49" s="4" t="s">
        <v>14</v>
      </c>
      <c r="E49" s="14">
        <v>100</v>
      </c>
      <c r="F49" s="6" t="s">
        <v>41</v>
      </c>
      <c r="G49" s="4">
        <v>36</v>
      </c>
      <c r="H49" s="4" t="s">
        <v>44</v>
      </c>
      <c r="I49" s="8">
        <v>6928968.5800000001</v>
      </c>
      <c r="J49" s="9">
        <f t="shared" si="2"/>
        <v>2.6587887740029541</v>
      </c>
      <c r="K49" s="9">
        <f t="shared" si="3"/>
        <v>3.6420401576774535</v>
      </c>
      <c r="L49" s="15">
        <v>6928968.5800000001</v>
      </c>
    </row>
    <row r="50" spans="1:12" x14ac:dyDescent="0.25">
      <c r="A50" s="2">
        <v>45</v>
      </c>
      <c r="B50" s="5" t="s">
        <v>99</v>
      </c>
      <c r="C50" s="4" t="s">
        <v>13</v>
      </c>
      <c r="D50" s="4" t="s">
        <v>14</v>
      </c>
      <c r="E50" s="14">
        <v>100</v>
      </c>
      <c r="F50" s="6" t="s">
        <v>41</v>
      </c>
      <c r="G50" s="4">
        <v>50</v>
      </c>
      <c r="H50" s="4" t="s">
        <v>44</v>
      </c>
      <c r="I50" s="8">
        <v>9001425.1999999993</v>
      </c>
      <c r="J50" s="9">
        <f t="shared" si="2"/>
        <v>3.692762186115214</v>
      </c>
      <c r="K50" s="9">
        <f t="shared" si="3"/>
        <v>4.731375481966726</v>
      </c>
      <c r="L50" s="15">
        <v>9001425.1999999993</v>
      </c>
    </row>
    <row r="51" spans="1:12" s="16" customFormat="1" x14ac:dyDescent="0.25">
      <c r="A51" s="2">
        <v>46</v>
      </c>
      <c r="B51" s="5" t="s">
        <v>100</v>
      </c>
      <c r="C51" s="4" t="s">
        <v>13</v>
      </c>
      <c r="D51" s="4" t="s">
        <v>14</v>
      </c>
      <c r="E51" s="14">
        <v>100</v>
      </c>
      <c r="F51" s="6" t="s">
        <v>42</v>
      </c>
      <c r="G51" s="4">
        <v>804</v>
      </c>
      <c r="H51" s="4" t="s">
        <v>44</v>
      </c>
      <c r="I51" s="15">
        <v>422230</v>
      </c>
      <c r="J51" s="9">
        <f>(G51*100)/4401</f>
        <v>18.268575323790049</v>
      </c>
      <c r="K51" s="9">
        <f>(I51*100)/85874783.72</f>
        <v>0.49168100542378868</v>
      </c>
      <c r="L51" s="15">
        <v>24147472</v>
      </c>
    </row>
    <row r="52" spans="1:12" x14ac:dyDescent="0.25">
      <c r="A52" s="2">
        <v>47</v>
      </c>
      <c r="B52" s="5" t="s">
        <v>102</v>
      </c>
      <c r="C52" s="4" t="s">
        <v>13</v>
      </c>
      <c r="D52" s="4" t="s">
        <v>14</v>
      </c>
      <c r="E52" s="14">
        <v>100</v>
      </c>
      <c r="F52" s="6" t="s">
        <v>42</v>
      </c>
      <c r="G52" s="4">
        <v>3071</v>
      </c>
      <c r="H52" s="4" t="s">
        <v>44</v>
      </c>
      <c r="I52" s="8">
        <v>31571670.050000001</v>
      </c>
      <c r="J52" s="9">
        <f t="shared" ref="J52:J54" si="4">(G52*100)/4401</f>
        <v>69.779595546466709</v>
      </c>
      <c r="K52" s="9">
        <f t="shared" ref="K52:K54" si="5">(I52*100)/85874783.72</f>
        <v>36.764773874646799</v>
      </c>
      <c r="L52" s="15">
        <v>34693780.049999997</v>
      </c>
    </row>
    <row r="53" spans="1:12" x14ac:dyDescent="0.25">
      <c r="A53" s="2">
        <v>48</v>
      </c>
      <c r="B53" s="5" t="s">
        <v>101</v>
      </c>
      <c r="C53" s="4" t="s">
        <v>13</v>
      </c>
      <c r="D53" s="4" t="s">
        <v>14</v>
      </c>
      <c r="E53" s="14">
        <v>100</v>
      </c>
      <c r="F53" s="6" t="s">
        <v>41</v>
      </c>
      <c r="G53" s="4">
        <v>530</v>
      </c>
      <c r="H53" s="4" t="s">
        <v>44</v>
      </c>
      <c r="I53" s="8">
        <v>13671383.83</v>
      </c>
      <c r="J53" s="9">
        <f t="shared" si="4"/>
        <v>12.042717564189957</v>
      </c>
      <c r="K53" s="9">
        <f t="shared" si="5"/>
        <v>15.920137714205355</v>
      </c>
      <c r="L53" s="15">
        <v>13671383.83</v>
      </c>
    </row>
    <row r="54" spans="1:12" s="16" customFormat="1" x14ac:dyDescent="0.25">
      <c r="A54" s="2">
        <v>49</v>
      </c>
      <c r="B54" s="5" t="s">
        <v>103</v>
      </c>
      <c r="C54" s="29" t="s">
        <v>106</v>
      </c>
      <c r="D54" s="4" t="s">
        <v>14</v>
      </c>
      <c r="E54" s="14">
        <v>100</v>
      </c>
      <c r="F54" s="6" t="s">
        <v>42</v>
      </c>
      <c r="G54" s="4">
        <v>775</v>
      </c>
      <c r="H54" s="4" t="s">
        <v>44</v>
      </c>
      <c r="I54" s="8">
        <v>28565600</v>
      </c>
      <c r="J54" s="9">
        <f t="shared" si="4"/>
        <v>17.609634174051351</v>
      </c>
      <c r="K54" s="9">
        <f t="shared" si="5"/>
        <v>33.264246805138853</v>
      </c>
      <c r="L54" s="8">
        <v>28565600</v>
      </c>
    </row>
    <row r="55" spans="1:12" x14ac:dyDescent="0.25">
      <c r="A55" s="2">
        <v>50</v>
      </c>
      <c r="B55" s="31" t="s">
        <v>15</v>
      </c>
      <c r="C55" s="4" t="s">
        <v>13</v>
      </c>
      <c r="D55" s="4" t="s">
        <v>14</v>
      </c>
      <c r="E55" s="14">
        <v>100</v>
      </c>
      <c r="F55" s="6" t="s">
        <v>43</v>
      </c>
      <c r="G55" s="4">
        <v>13524</v>
      </c>
      <c r="H55" s="4" t="s">
        <v>45</v>
      </c>
      <c r="I55" s="8">
        <v>31439</v>
      </c>
      <c r="J55" s="9">
        <f>(G55*100)/234782</f>
        <v>5.7602371561704047</v>
      </c>
      <c r="K55" s="9">
        <f>(I55*100)/4815986.58</f>
        <v>0.65280497521652148</v>
      </c>
      <c r="L55" s="15">
        <v>6735280.1900000004</v>
      </c>
    </row>
    <row r="56" spans="1:12" x14ac:dyDescent="0.25">
      <c r="A56" s="2">
        <v>51</v>
      </c>
      <c r="B56" s="5" t="s">
        <v>16</v>
      </c>
      <c r="C56" s="4" t="s">
        <v>13</v>
      </c>
      <c r="D56" s="4" t="s">
        <v>14</v>
      </c>
      <c r="E56" s="14">
        <v>100</v>
      </c>
      <c r="F56" s="6" t="s">
        <v>43</v>
      </c>
      <c r="G56" s="4">
        <v>2165</v>
      </c>
      <c r="H56" s="4" t="s">
        <v>45</v>
      </c>
      <c r="I56" s="8">
        <v>0</v>
      </c>
      <c r="J56" s="9">
        <f t="shared" ref="J56:J79" si="6">(G56*100)/234782</f>
        <v>0.92213202034227493</v>
      </c>
      <c r="K56" s="9">
        <f t="shared" ref="K56:K79" si="7">(I56*100)/4815986.58</f>
        <v>0</v>
      </c>
      <c r="L56" s="15">
        <v>2358596.4500000002</v>
      </c>
    </row>
    <row r="57" spans="1:12" x14ac:dyDescent="0.25">
      <c r="A57" s="2">
        <v>52</v>
      </c>
      <c r="B57" s="5" t="s">
        <v>17</v>
      </c>
      <c r="C57" s="4" t="s">
        <v>13</v>
      </c>
      <c r="D57" s="4" t="s">
        <v>14</v>
      </c>
      <c r="E57" s="14">
        <v>100</v>
      </c>
      <c r="F57" s="6" t="s">
        <v>43</v>
      </c>
      <c r="G57" s="4">
        <v>7933</v>
      </c>
      <c r="H57" s="4" t="s">
        <v>45</v>
      </c>
      <c r="I57" s="8">
        <v>0</v>
      </c>
      <c r="J57" s="9">
        <f t="shared" si="6"/>
        <v>3.3788791304273751</v>
      </c>
      <c r="K57" s="9">
        <f t="shared" si="7"/>
        <v>0</v>
      </c>
      <c r="L57" s="15">
        <v>4554260.2300000004</v>
      </c>
    </row>
    <row r="58" spans="1:12" x14ac:dyDescent="0.25">
      <c r="A58" s="2">
        <v>53</v>
      </c>
      <c r="B58" s="5" t="s">
        <v>18</v>
      </c>
      <c r="C58" s="4" t="s">
        <v>13</v>
      </c>
      <c r="D58" s="4" t="s">
        <v>14</v>
      </c>
      <c r="E58" s="14">
        <v>100</v>
      </c>
      <c r="F58" s="6" t="s">
        <v>43</v>
      </c>
      <c r="G58" s="4">
        <v>3243</v>
      </c>
      <c r="H58" s="4" t="s">
        <v>45</v>
      </c>
      <c r="I58" s="8">
        <v>0</v>
      </c>
      <c r="J58" s="9">
        <f t="shared" si="6"/>
        <v>1.3812813588775972</v>
      </c>
      <c r="K58" s="9">
        <f t="shared" si="7"/>
        <v>0</v>
      </c>
      <c r="L58" s="15">
        <v>1706874.3</v>
      </c>
    </row>
    <row r="59" spans="1:12" x14ac:dyDescent="0.25">
      <c r="A59" s="2">
        <v>54</v>
      </c>
      <c r="B59" s="5" t="s">
        <v>19</v>
      </c>
      <c r="C59" s="4" t="s">
        <v>13</v>
      </c>
      <c r="D59" s="4" t="s">
        <v>14</v>
      </c>
      <c r="E59" s="14">
        <v>100</v>
      </c>
      <c r="F59" s="6" t="s">
        <v>43</v>
      </c>
      <c r="G59" s="4">
        <v>4648</v>
      </c>
      <c r="H59" s="4" t="s">
        <v>45</v>
      </c>
      <c r="I59" s="8">
        <v>0</v>
      </c>
      <c r="J59" s="9">
        <f t="shared" si="6"/>
        <v>1.9797088362821682</v>
      </c>
      <c r="K59" s="9">
        <f t="shared" si="7"/>
        <v>0</v>
      </c>
      <c r="L59" s="15">
        <v>3569992.32</v>
      </c>
    </row>
    <row r="60" spans="1:12" x14ac:dyDescent="0.25">
      <c r="A60" s="2">
        <v>55</v>
      </c>
      <c r="B60" s="5" t="s">
        <v>20</v>
      </c>
      <c r="C60" s="4" t="s">
        <v>13</v>
      </c>
      <c r="D60" s="4" t="s">
        <v>14</v>
      </c>
      <c r="E60" s="14">
        <v>100</v>
      </c>
      <c r="F60" s="6" t="s">
        <v>43</v>
      </c>
      <c r="G60" s="4">
        <v>4492</v>
      </c>
      <c r="H60" s="4" t="s">
        <v>45</v>
      </c>
      <c r="I60" s="8">
        <v>0</v>
      </c>
      <c r="J60" s="9">
        <f t="shared" si="6"/>
        <v>1.9132642195739027</v>
      </c>
      <c r="K60" s="9">
        <f t="shared" si="7"/>
        <v>0</v>
      </c>
      <c r="L60" s="15">
        <v>1803428.28</v>
      </c>
    </row>
    <row r="61" spans="1:12" x14ac:dyDescent="0.25">
      <c r="A61" s="2">
        <v>56</v>
      </c>
      <c r="B61" s="5" t="s">
        <v>21</v>
      </c>
      <c r="C61" s="4" t="s">
        <v>13</v>
      </c>
      <c r="D61" s="4" t="s">
        <v>14</v>
      </c>
      <c r="E61" s="14">
        <v>100</v>
      </c>
      <c r="F61" s="6" t="s">
        <v>43</v>
      </c>
      <c r="G61" s="4">
        <v>6356</v>
      </c>
      <c r="H61" s="4" t="s">
        <v>45</v>
      </c>
      <c r="I61" s="8">
        <v>0</v>
      </c>
      <c r="J61" s="9">
        <f t="shared" si="6"/>
        <v>2.7071922038316396</v>
      </c>
      <c r="K61" s="9">
        <f t="shared" si="7"/>
        <v>0</v>
      </c>
      <c r="L61" s="15">
        <v>2833242.87</v>
      </c>
    </row>
    <row r="62" spans="1:12" x14ac:dyDescent="0.25">
      <c r="A62" s="2">
        <v>57</v>
      </c>
      <c r="B62" s="5" t="s">
        <v>22</v>
      </c>
      <c r="C62" s="4" t="s">
        <v>13</v>
      </c>
      <c r="D62" s="4" t="s">
        <v>14</v>
      </c>
      <c r="E62" s="14">
        <v>100</v>
      </c>
      <c r="F62" s="6" t="s">
        <v>43</v>
      </c>
      <c r="G62" s="4">
        <v>3892</v>
      </c>
      <c r="H62" s="4" t="s">
        <v>45</v>
      </c>
      <c r="I62" s="8">
        <v>0</v>
      </c>
      <c r="J62" s="9">
        <f t="shared" si="6"/>
        <v>1.657708001465189</v>
      </c>
      <c r="K62" s="9">
        <f t="shared" si="7"/>
        <v>0</v>
      </c>
      <c r="L62" s="15">
        <v>1729857.63</v>
      </c>
    </row>
    <row r="63" spans="1:12" x14ac:dyDescent="0.25">
      <c r="A63" s="2">
        <v>58</v>
      </c>
      <c r="B63" s="5" t="s">
        <v>23</v>
      </c>
      <c r="C63" s="4" t="s">
        <v>13</v>
      </c>
      <c r="D63" s="4" t="s">
        <v>14</v>
      </c>
      <c r="E63" s="14">
        <v>100</v>
      </c>
      <c r="F63" s="6" t="s">
        <v>43</v>
      </c>
      <c r="G63" s="32">
        <v>3398</v>
      </c>
      <c r="H63" s="4" t="s">
        <v>45</v>
      </c>
      <c r="I63" s="33">
        <v>0</v>
      </c>
      <c r="J63" s="9">
        <f t="shared" si="6"/>
        <v>1.4473000485556815</v>
      </c>
      <c r="K63" s="9">
        <f t="shared" si="7"/>
        <v>0</v>
      </c>
      <c r="L63" s="34">
        <v>1336073.18</v>
      </c>
    </row>
    <row r="64" spans="1:12" x14ac:dyDescent="0.25">
      <c r="A64" s="2">
        <v>59</v>
      </c>
      <c r="B64" s="5" t="s">
        <v>24</v>
      </c>
      <c r="C64" s="4" t="s">
        <v>13</v>
      </c>
      <c r="D64" s="4" t="s">
        <v>14</v>
      </c>
      <c r="E64" s="14">
        <v>100</v>
      </c>
      <c r="F64" s="6" t="s">
        <v>43</v>
      </c>
      <c r="G64" s="4">
        <v>4137</v>
      </c>
      <c r="H64" s="4" t="s">
        <v>45</v>
      </c>
      <c r="I64" s="8">
        <v>0</v>
      </c>
      <c r="J64" s="9">
        <f t="shared" si="6"/>
        <v>1.7620601238595803</v>
      </c>
      <c r="K64" s="9">
        <f t="shared" si="7"/>
        <v>0</v>
      </c>
      <c r="L64" s="15">
        <v>2959072.22</v>
      </c>
    </row>
    <row r="65" spans="1:12" x14ac:dyDescent="0.25">
      <c r="A65" s="2">
        <v>60</v>
      </c>
      <c r="B65" s="5" t="s">
        <v>25</v>
      </c>
      <c r="C65" s="4" t="s">
        <v>13</v>
      </c>
      <c r="D65" s="4" t="s">
        <v>14</v>
      </c>
      <c r="E65" s="14">
        <v>100</v>
      </c>
      <c r="F65" s="6" t="s">
        <v>43</v>
      </c>
      <c r="G65" s="4">
        <v>3675</v>
      </c>
      <c r="H65" s="4" t="s">
        <v>45</v>
      </c>
      <c r="I65" s="8">
        <v>0</v>
      </c>
      <c r="J65" s="9">
        <f t="shared" si="6"/>
        <v>1.5652818359158709</v>
      </c>
      <c r="K65" s="9">
        <f t="shared" si="7"/>
        <v>0</v>
      </c>
      <c r="L65" s="15">
        <v>5046464.0199999996</v>
      </c>
    </row>
    <row r="66" spans="1:12" x14ac:dyDescent="0.25">
      <c r="A66" s="2">
        <v>61</v>
      </c>
      <c r="B66" s="5" t="s">
        <v>26</v>
      </c>
      <c r="C66" s="4" t="s">
        <v>13</v>
      </c>
      <c r="D66" s="4" t="s">
        <v>14</v>
      </c>
      <c r="E66" s="14">
        <v>100</v>
      </c>
      <c r="F66" s="6" t="s">
        <v>43</v>
      </c>
      <c r="G66" s="4">
        <v>3121</v>
      </c>
      <c r="H66" s="4" t="s">
        <v>45</v>
      </c>
      <c r="I66" s="8">
        <v>5000</v>
      </c>
      <c r="J66" s="9">
        <f t="shared" si="6"/>
        <v>1.3293182611954919</v>
      </c>
      <c r="K66" s="9">
        <f t="shared" si="7"/>
        <v>0.10382088730820342</v>
      </c>
      <c r="L66" s="15">
        <v>1987350.43</v>
      </c>
    </row>
    <row r="67" spans="1:12" x14ac:dyDescent="0.25">
      <c r="A67" s="2">
        <v>62</v>
      </c>
      <c r="B67" s="5" t="s">
        <v>27</v>
      </c>
      <c r="C67" s="4" t="s">
        <v>13</v>
      </c>
      <c r="D67" s="4" t="s">
        <v>14</v>
      </c>
      <c r="E67" s="14">
        <v>100</v>
      </c>
      <c r="F67" s="6" t="s">
        <v>43</v>
      </c>
      <c r="G67" s="4">
        <v>3202</v>
      </c>
      <c r="H67" s="4" t="s">
        <v>45</v>
      </c>
      <c r="I67" s="8">
        <v>27488.5</v>
      </c>
      <c r="J67" s="9">
        <f t="shared" si="6"/>
        <v>1.3638183506401684</v>
      </c>
      <c r="K67" s="9">
        <f t="shared" si="7"/>
        <v>0.57077609215430991</v>
      </c>
      <c r="L67" s="15">
        <v>2576786.5099999998</v>
      </c>
    </row>
    <row r="68" spans="1:12" x14ac:dyDescent="0.25">
      <c r="A68" s="2">
        <v>63</v>
      </c>
      <c r="B68" s="5" t="s">
        <v>28</v>
      </c>
      <c r="C68" s="4" t="s">
        <v>13</v>
      </c>
      <c r="D68" s="4" t="s">
        <v>14</v>
      </c>
      <c r="E68" s="14">
        <v>100</v>
      </c>
      <c r="F68" s="6" t="s">
        <v>43</v>
      </c>
      <c r="G68" s="4">
        <v>7830</v>
      </c>
      <c r="H68" s="4" t="s">
        <v>45</v>
      </c>
      <c r="I68" s="8">
        <v>0</v>
      </c>
      <c r="J68" s="9">
        <f t="shared" si="6"/>
        <v>3.3350086463187125</v>
      </c>
      <c r="K68" s="9">
        <f t="shared" si="7"/>
        <v>0</v>
      </c>
      <c r="L68" s="15">
        <v>4013355.47</v>
      </c>
    </row>
    <row r="69" spans="1:12" x14ac:dyDescent="0.25">
      <c r="A69" s="2">
        <v>64</v>
      </c>
      <c r="B69" s="5" t="s">
        <v>29</v>
      </c>
      <c r="C69" s="4" t="s">
        <v>13</v>
      </c>
      <c r="D69" s="4" t="s">
        <v>14</v>
      </c>
      <c r="E69" s="14">
        <v>100</v>
      </c>
      <c r="F69" s="6" t="s">
        <v>43</v>
      </c>
      <c r="G69" s="4">
        <v>2339</v>
      </c>
      <c r="H69" s="4" t="s">
        <v>45</v>
      </c>
      <c r="I69" s="8">
        <v>0</v>
      </c>
      <c r="J69" s="9">
        <f t="shared" si="6"/>
        <v>0.99624332359380185</v>
      </c>
      <c r="K69" s="9">
        <f t="shared" si="7"/>
        <v>0</v>
      </c>
      <c r="L69" s="15">
        <v>2744190.84</v>
      </c>
    </row>
    <row r="70" spans="1:12" x14ac:dyDescent="0.25">
      <c r="A70" s="2">
        <v>65</v>
      </c>
      <c r="B70" s="5" t="s">
        <v>30</v>
      </c>
      <c r="C70" s="4" t="s">
        <v>13</v>
      </c>
      <c r="D70" s="4" t="s">
        <v>14</v>
      </c>
      <c r="E70" s="14">
        <v>100</v>
      </c>
      <c r="F70" s="6" t="s">
        <v>43</v>
      </c>
      <c r="G70" s="4">
        <v>4308</v>
      </c>
      <c r="H70" s="4" t="s">
        <v>45</v>
      </c>
      <c r="I70" s="8">
        <v>0</v>
      </c>
      <c r="J70" s="9">
        <f t="shared" si="6"/>
        <v>1.8348936460205638</v>
      </c>
      <c r="K70" s="9">
        <f t="shared" si="7"/>
        <v>0</v>
      </c>
      <c r="L70" s="15">
        <v>1426886.99</v>
      </c>
    </row>
    <row r="71" spans="1:12" x14ac:dyDescent="0.25">
      <c r="A71" s="2">
        <v>66</v>
      </c>
      <c r="B71" s="5" t="s">
        <v>31</v>
      </c>
      <c r="C71" s="4" t="s">
        <v>13</v>
      </c>
      <c r="D71" s="4" t="s">
        <v>14</v>
      </c>
      <c r="E71" s="14">
        <v>100</v>
      </c>
      <c r="F71" s="6" t="s">
        <v>43</v>
      </c>
      <c r="G71" s="4">
        <v>4684</v>
      </c>
      <c r="H71" s="4" t="s">
        <v>45</v>
      </c>
      <c r="I71" s="8">
        <v>43807.51</v>
      </c>
      <c r="J71" s="9">
        <f t="shared" si="6"/>
        <v>1.995042209368691</v>
      </c>
      <c r="K71" s="9">
        <f t="shared" si="7"/>
        <v>0.90962691179259891</v>
      </c>
      <c r="L71" s="15">
        <v>4133283.53</v>
      </c>
    </row>
    <row r="72" spans="1:12" x14ac:dyDescent="0.25">
      <c r="A72" s="2">
        <v>67</v>
      </c>
      <c r="B72" s="5" t="s">
        <v>32</v>
      </c>
      <c r="C72" s="4" t="s">
        <v>13</v>
      </c>
      <c r="D72" s="4" t="s">
        <v>14</v>
      </c>
      <c r="E72" s="14">
        <v>100</v>
      </c>
      <c r="F72" s="6" t="s">
        <v>43</v>
      </c>
      <c r="G72" s="4">
        <v>2452</v>
      </c>
      <c r="H72" s="4" t="s">
        <v>45</v>
      </c>
      <c r="I72" s="8">
        <v>15311.4</v>
      </c>
      <c r="J72" s="9">
        <f t="shared" si="6"/>
        <v>1.0443730780042764</v>
      </c>
      <c r="K72" s="9">
        <f t="shared" si="7"/>
        <v>0.31792862678616518</v>
      </c>
      <c r="L72" s="15">
        <v>3377540.29</v>
      </c>
    </row>
    <row r="73" spans="1:12" x14ac:dyDescent="0.25">
      <c r="A73" s="2">
        <v>68</v>
      </c>
      <c r="B73" s="5" t="s">
        <v>33</v>
      </c>
      <c r="C73" s="4" t="s">
        <v>13</v>
      </c>
      <c r="D73" s="4" t="s">
        <v>14</v>
      </c>
      <c r="E73" s="14">
        <v>100</v>
      </c>
      <c r="F73" s="6" t="s">
        <v>43</v>
      </c>
      <c r="G73" s="4">
        <v>11999</v>
      </c>
      <c r="H73" s="4" t="s">
        <v>45</v>
      </c>
      <c r="I73" s="8">
        <v>25381.1</v>
      </c>
      <c r="J73" s="9">
        <f t="shared" si="6"/>
        <v>5.1106984351440907</v>
      </c>
      <c r="K73" s="9">
        <f t="shared" si="7"/>
        <v>0.52701766457164834</v>
      </c>
      <c r="L73" s="15">
        <v>6151882.2000000002</v>
      </c>
    </row>
    <row r="74" spans="1:12" x14ac:dyDescent="0.25">
      <c r="A74" s="2">
        <v>69</v>
      </c>
      <c r="B74" s="5" t="s">
        <v>34</v>
      </c>
      <c r="C74" s="4" t="s">
        <v>13</v>
      </c>
      <c r="D74" s="4" t="s">
        <v>14</v>
      </c>
      <c r="E74" s="14">
        <v>100</v>
      </c>
      <c r="F74" s="6" t="s">
        <v>43</v>
      </c>
      <c r="G74" s="4">
        <v>5798</v>
      </c>
      <c r="H74" s="4" t="s">
        <v>45</v>
      </c>
      <c r="I74" s="8">
        <v>0</v>
      </c>
      <c r="J74" s="9">
        <f t="shared" si="6"/>
        <v>2.4695249209905361</v>
      </c>
      <c r="K74" s="9">
        <f t="shared" si="7"/>
        <v>0</v>
      </c>
      <c r="L74" s="15">
        <v>3347366.31</v>
      </c>
    </row>
    <row r="75" spans="1:12" x14ac:dyDescent="0.25">
      <c r="A75" s="2">
        <v>70</v>
      </c>
      <c r="B75" s="5" t="s">
        <v>35</v>
      </c>
      <c r="C75" s="4" t="s">
        <v>13</v>
      </c>
      <c r="D75" s="4" t="s">
        <v>14</v>
      </c>
      <c r="E75" s="14">
        <v>100</v>
      </c>
      <c r="F75" s="6" t="s">
        <v>43</v>
      </c>
      <c r="G75" s="4">
        <v>3599</v>
      </c>
      <c r="H75" s="4" t="s">
        <v>45</v>
      </c>
      <c r="I75" s="8">
        <v>0</v>
      </c>
      <c r="J75" s="9">
        <f t="shared" si="6"/>
        <v>1.5329113816221005</v>
      </c>
      <c r="K75" s="9">
        <f t="shared" si="7"/>
        <v>0</v>
      </c>
      <c r="L75" s="15">
        <v>3578463.06</v>
      </c>
    </row>
    <row r="76" spans="1:12" x14ac:dyDescent="0.25">
      <c r="A76" s="2">
        <v>71</v>
      </c>
      <c r="B76" s="5" t="s">
        <v>36</v>
      </c>
      <c r="C76" s="4" t="s">
        <v>13</v>
      </c>
      <c r="D76" s="4" t="s">
        <v>14</v>
      </c>
      <c r="E76" s="14">
        <v>100</v>
      </c>
      <c r="F76" s="6" t="s">
        <v>43</v>
      </c>
      <c r="G76" s="4">
        <v>10708</v>
      </c>
      <c r="H76" s="4" t="s">
        <v>45</v>
      </c>
      <c r="I76" s="25">
        <v>0</v>
      </c>
      <c r="J76" s="9">
        <f t="shared" si="6"/>
        <v>4.5608266391801759</v>
      </c>
      <c r="K76" s="9">
        <f t="shared" si="7"/>
        <v>0</v>
      </c>
      <c r="L76" s="27">
        <v>3282700</v>
      </c>
    </row>
    <row r="77" spans="1:12" x14ac:dyDescent="0.25">
      <c r="A77" s="2">
        <v>72</v>
      </c>
      <c r="B77" s="5" t="s">
        <v>37</v>
      </c>
      <c r="C77" s="4" t="s">
        <v>13</v>
      </c>
      <c r="D77" s="4" t="s">
        <v>14</v>
      </c>
      <c r="E77" s="14">
        <v>100</v>
      </c>
      <c r="F77" s="6" t="s">
        <v>43</v>
      </c>
      <c r="G77" s="32">
        <v>21721</v>
      </c>
      <c r="H77" s="4" t="s">
        <v>45</v>
      </c>
      <c r="I77" s="8">
        <v>0</v>
      </c>
      <c r="J77" s="9">
        <f t="shared" si="6"/>
        <v>9.251561022565614</v>
      </c>
      <c r="K77" s="9">
        <f t="shared" si="7"/>
        <v>0</v>
      </c>
      <c r="L77" s="35">
        <v>6135400</v>
      </c>
    </row>
    <row r="78" spans="1:12" x14ac:dyDescent="0.25">
      <c r="A78" s="2">
        <v>73</v>
      </c>
      <c r="B78" s="5" t="s">
        <v>38</v>
      </c>
      <c r="C78" s="4" t="s">
        <v>13</v>
      </c>
      <c r="D78" s="4" t="s">
        <v>14</v>
      </c>
      <c r="E78" s="14">
        <v>100</v>
      </c>
      <c r="F78" s="6" t="s">
        <v>43</v>
      </c>
      <c r="G78" s="4">
        <v>172845</v>
      </c>
      <c r="H78" s="4" t="s">
        <v>45</v>
      </c>
      <c r="I78" s="8">
        <v>9360</v>
      </c>
      <c r="J78" s="9">
        <f t="shared" si="6"/>
        <v>73.619357531667674</v>
      </c>
      <c r="K78" s="9">
        <f t="shared" si="7"/>
        <v>0.19435270104095681</v>
      </c>
      <c r="L78" s="15">
        <v>31535126.84</v>
      </c>
    </row>
    <row r="79" spans="1:12" x14ac:dyDescent="0.25">
      <c r="A79" s="2">
        <v>74</v>
      </c>
      <c r="B79" s="5" t="s">
        <v>39</v>
      </c>
      <c r="C79" s="4" t="s">
        <v>13</v>
      </c>
      <c r="D79" s="4" t="s">
        <v>14</v>
      </c>
      <c r="E79" s="14">
        <v>100</v>
      </c>
      <c r="F79" s="6" t="s">
        <v>43</v>
      </c>
      <c r="G79" s="4">
        <v>23811</v>
      </c>
      <c r="H79" s="4" t="s">
        <v>45</v>
      </c>
      <c r="I79" s="8">
        <v>1796408.98</v>
      </c>
      <c r="J79" s="9">
        <f t="shared" si="6"/>
        <v>10.1417485156443</v>
      </c>
      <c r="K79" s="9">
        <f t="shared" si="7"/>
        <v>37.300954854404928</v>
      </c>
      <c r="L79" s="15">
        <v>28406492.18</v>
      </c>
    </row>
    <row r="80" spans="1:12" x14ac:dyDescent="0.25">
      <c r="A80" s="2">
        <v>75</v>
      </c>
      <c r="B80" s="5" t="s">
        <v>46</v>
      </c>
      <c r="C80" s="4" t="s">
        <v>13</v>
      </c>
      <c r="D80" s="4" t="s">
        <v>14</v>
      </c>
      <c r="E80" s="14">
        <v>100</v>
      </c>
      <c r="F80" s="6" t="s">
        <v>121</v>
      </c>
      <c r="G80" s="4">
        <v>14226.7</v>
      </c>
      <c r="H80" s="4" t="s">
        <v>47</v>
      </c>
      <c r="I80" s="8">
        <v>32157700</v>
      </c>
      <c r="J80" s="9">
        <v>18.899999999999999</v>
      </c>
      <c r="K80" s="8">
        <v>24</v>
      </c>
      <c r="L80" s="15">
        <v>62149153.979999997</v>
      </c>
    </row>
    <row r="81" spans="1:12" x14ac:dyDescent="0.25">
      <c r="A81" s="2"/>
      <c r="B81" s="5"/>
      <c r="C81" s="4"/>
      <c r="D81" s="4"/>
      <c r="E81" s="14"/>
      <c r="F81" s="6" t="s">
        <v>120</v>
      </c>
      <c r="G81" s="4">
        <v>241.8</v>
      </c>
      <c r="H81" s="4" t="s">
        <v>49</v>
      </c>
      <c r="I81" s="8">
        <v>4938900</v>
      </c>
      <c r="J81" s="9">
        <v>17.899999999999999</v>
      </c>
      <c r="K81" s="8">
        <v>16.399999999999999</v>
      </c>
      <c r="L81" s="15">
        <v>0</v>
      </c>
    </row>
    <row r="82" spans="1:12" x14ac:dyDescent="0.25">
      <c r="A82" s="2">
        <v>76</v>
      </c>
      <c r="B82" s="5" t="s">
        <v>48</v>
      </c>
      <c r="C82" s="4" t="s">
        <v>13</v>
      </c>
      <c r="D82" s="4" t="s">
        <v>14</v>
      </c>
      <c r="E82" s="14">
        <v>100</v>
      </c>
      <c r="F82" s="6" t="s">
        <v>104</v>
      </c>
      <c r="G82" s="4">
        <v>1047.7</v>
      </c>
      <c r="H82" s="4" t="s">
        <v>49</v>
      </c>
      <c r="I82" s="36">
        <v>24332.39</v>
      </c>
      <c r="J82" s="37">
        <v>77.400000000000006</v>
      </c>
      <c r="K82" s="8">
        <v>80.7</v>
      </c>
      <c r="L82" s="20">
        <v>0</v>
      </c>
    </row>
    <row r="83" spans="1:12" x14ac:dyDescent="0.25">
      <c r="A83" s="2">
        <v>77</v>
      </c>
      <c r="B83" s="5" t="s">
        <v>51</v>
      </c>
      <c r="C83" s="4" t="s">
        <v>13</v>
      </c>
      <c r="D83" s="4" t="s">
        <v>14</v>
      </c>
      <c r="E83" s="14">
        <v>100</v>
      </c>
      <c r="F83" s="6" t="s">
        <v>52</v>
      </c>
      <c r="G83" s="4">
        <v>18464</v>
      </c>
      <c r="H83" s="4" t="s">
        <v>53</v>
      </c>
      <c r="I83" s="8">
        <v>1600000</v>
      </c>
      <c r="J83" s="9">
        <v>7.4</v>
      </c>
      <c r="K83" s="9">
        <v>7.6</v>
      </c>
      <c r="L83" s="15">
        <v>0</v>
      </c>
    </row>
    <row r="84" spans="1:12" x14ac:dyDescent="0.25">
      <c r="A84" s="2">
        <v>78</v>
      </c>
      <c r="B84" s="5" t="s">
        <v>54</v>
      </c>
      <c r="C84" s="4" t="s">
        <v>13</v>
      </c>
      <c r="D84" s="4" t="s">
        <v>14</v>
      </c>
      <c r="E84" s="14">
        <v>100</v>
      </c>
      <c r="F84" s="6" t="s">
        <v>122</v>
      </c>
      <c r="G84" s="4">
        <v>3</v>
      </c>
      <c r="H84" s="4" t="s">
        <v>50</v>
      </c>
      <c r="I84" s="36">
        <v>300</v>
      </c>
      <c r="J84" s="37">
        <v>0.06</v>
      </c>
      <c r="K84" s="37">
        <v>0.3</v>
      </c>
      <c r="L84" s="15">
        <v>0</v>
      </c>
    </row>
    <row r="85" spans="1:12" s="17" customFormat="1" x14ac:dyDescent="0.25">
      <c r="A85" s="2"/>
      <c r="B85" s="5"/>
      <c r="C85" s="4"/>
      <c r="D85" s="4"/>
      <c r="E85" s="14"/>
      <c r="F85" s="6" t="s">
        <v>130</v>
      </c>
      <c r="G85" s="4">
        <v>33314.800000000003</v>
      </c>
      <c r="H85" s="4" t="s">
        <v>53</v>
      </c>
      <c r="I85" s="18">
        <v>334300</v>
      </c>
      <c r="J85" s="19">
        <v>3</v>
      </c>
      <c r="K85" s="19">
        <v>3</v>
      </c>
      <c r="L85" s="20">
        <v>0</v>
      </c>
    </row>
    <row r="86" spans="1:12" s="17" customFormat="1" x14ac:dyDescent="0.25">
      <c r="A86" s="2">
        <v>79</v>
      </c>
      <c r="B86" s="5" t="s">
        <v>105</v>
      </c>
      <c r="C86" s="2" t="s">
        <v>106</v>
      </c>
      <c r="D86" s="2" t="s">
        <v>14</v>
      </c>
      <c r="E86" s="14">
        <v>100</v>
      </c>
      <c r="F86" s="6" t="s">
        <v>107</v>
      </c>
      <c r="G86" s="2" t="s">
        <v>108</v>
      </c>
      <c r="H86" s="2" t="s">
        <v>109</v>
      </c>
      <c r="I86" s="21"/>
      <c r="J86" s="22"/>
      <c r="K86" s="23">
        <v>91</v>
      </c>
      <c r="L86" s="24">
        <v>496036000</v>
      </c>
    </row>
    <row r="87" spans="1:12" s="17" customFormat="1" x14ac:dyDescent="0.25">
      <c r="A87" s="2">
        <v>80</v>
      </c>
      <c r="B87" s="5" t="s">
        <v>114</v>
      </c>
      <c r="C87" s="2" t="s">
        <v>106</v>
      </c>
      <c r="D87" s="4" t="s">
        <v>14</v>
      </c>
      <c r="E87" s="14">
        <v>100</v>
      </c>
      <c r="F87" s="6" t="s">
        <v>110</v>
      </c>
      <c r="G87" s="4">
        <v>850</v>
      </c>
      <c r="H87" s="4" t="s">
        <v>44</v>
      </c>
      <c r="I87" s="25">
        <v>59600432</v>
      </c>
      <c r="J87" s="4">
        <f>G87*100/1615</f>
        <v>52.631578947368418</v>
      </c>
      <c r="K87" s="26">
        <f>I87*100/67036593.68</f>
        <v>88.907309766518551</v>
      </c>
      <c r="L87" s="15">
        <v>56607725</v>
      </c>
    </row>
    <row r="88" spans="1:12" s="17" customFormat="1" x14ac:dyDescent="0.25">
      <c r="A88" s="2">
        <v>81</v>
      </c>
      <c r="B88" s="5" t="s">
        <v>131</v>
      </c>
      <c r="C88" s="2" t="s">
        <v>111</v>
      </c>
      <c r="D88" s="4" t="s">
        <v>14</v>
      </c>
      <c r="E88" s="14">
        <v>100</v>
      </c>
      <c r="F88" s="6" t="s">
        <v>110</v>
      </c>
      <c r="G88" s="4">
        <v>514</v>
      </c>
      <c r="H88" s="4" t="s">
        <v>44</v>
      </c>
      <c r="I88" s="27">
        <v>23917068.289999999</v>
      </c>
      <c r="J88" s="4">
        <f>G88*100/1615</f>
        <v>31.826625386996906</v>
      </c>
      <c r="K88" s="26">
        <f>I88*100/67036593.68</f>
        <v>35.677630644791435</v>
      </c>
      <c r="L88" s="15">
        <v>21850290</v>
      </c>
    </row>
    <row r="89" spans="1:12" s="17" customFormat="1" x14ac:dyDescent="0.25">
      <c r="A89" s="2">
        <v>84</v>
      </c>
      <c r="B89" s="5" t="s">
        <v>112</v>
      </c>
      <c r="C89" s="2" t="s">
        <v>106</v>
      </c>
      <c r="D89" s="4" t="s">
        <v>14</v>
      </c>
      <c r="E89" s="14">
        <v>50</v>
      </c>
      <c r="F89" s="6" t="s">
        <v>113</v>
      </c>
      <c r="G89" s="28">
        <v>12.4</v>
      </c>
      <c r="H89" s="4" t="s">
        <v>50</v>
      </c>
      <c r="I89" s="8">
        <v>1374208</v>
      </c>
      <c r="J89" s="9">
        <v>76.900000000000006</v>
      </c>
      <c r="K89" s="9">
        <v>83.68</v>
      </c>
      <c r="L89" s="15">
        <v>1970896.5</v>
      </c>
    </row>
    <row r="90" spans="1:12" s="17" customFormat="1" x14ac:dyDescent="0.25">
      <c r="A90" s="2">
        <v>85</v>
      </c>
      <c r="B90" s="5" t="s">
        <v>116</v>
      </c>
      <c r="C90" s="29" t="s">
        <v>106</v>
      </c>
      <c r="D90" s="4" t="s">
        <v>115</v>
      </c>
      <c r="E90" s="14">
        <v>100</v>
      </c>
      <c r="F90" s="6" t="s">
        <v>117</v>
      </c>
      <c r="G90" s="2" t="s">
        <v>108</v>
      </c>
      <c r="H90" s="4"/>
      <c r="I90" s="4">
        <v>4044435.66</v>
      </c>
      <c r="J90" s="4">
        <v>63.9</v>
      </c>
      <c r="K90" s="4">
        <v>57.85</v>
      </c>
      <c r="L90" s="15">
        <v>9768829.6799999997</v>
      </c>
    </row>
    <row r="91" spans="1:12" s="17" customFormat="1" x14ac:dyDescent="0.25">
      <c r="A91" s="2">
        <v>86</v>
      </c>
      <c r="B91" s="30" t="s">
        <v>118</v>
      </c>
      <c r="C91" s="4" t="s">
        <v>13</v>
      </c>
      <c r="D91" s="4" t="s">
        <v>115</v>
      </c>
      <c r="E91" s="14">
        <v>100</v>
      </c>
      <c r="F91" s="6" t="s">
        <v>119</v>
      </c>
      <c r="G91" s="30">
        <v>4625</v>
      </c>
      <c r="H91" s="4" t="s">
        <v>45</v>
      </c>
      <c r="I91" s="15">
        <v>37725984.609999999</v>
      </c>
      <c r="J91" s="9">
        <v>100</v>
      </c>
      <c r="K91" s="9">
        <v>100</v>
      </c>
      <c r="L91" s="15">
        <v>37725984.609999999</v>
      </c>
    </row>
    <row r="92" spans="1:12" ht="15" customHeight="1" x14ac:dyDescent="0.25"/>
    <row r="93" spans="1:12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1:12" x14ac:dyDescent="0.25">
      <c r="A94" s="11" t="s">
        <v>123</v>
      </c>
      <c r="B94" s="11" t="s">
        <v>124</v>
      </c>
      <c r="C94" s="10"/>
      <c r="D94" s="10"/>
      <c r="E94" s="10"/>
      <c r="F94" s="10"/>
      <c r="G94" s="11">
        <f>SUM(G6:G36)</f>
        <v>4848</v>
      </c>
      <c r="H94" s="4" t="s">
        <v>44</v>
      </c>
      <c r="I94" s="12">
        <f>SUM(I6:I36)</f>
        <v>508580210.09100002</v>
      </c>
      <c r="J94" s="10"/>
      <c r="K94" s="10"/>
      <c r="L94" s="10"/>
    </row>
    <row r="95" spans="1:12" x14ac:dyDescent="0.25">
      <c r="A95" s="10"/>
      <c r="B95" s="13" t="s">
        <v>125</v>
      </c>
      <c r="C95" s="10"/>
      <c r="D95" s="10"/>
      <c r="E95" s="10"/>
      <c r="F95" s="10"/>
      <c r="G95" s="11">
        <f>SUM(G37:G50)</f>
        <v>1167</v>
      </c>
      <c r="H95" s="4" t="s">
        <v>44</v>
      </c>
      <c r="I95" s="12">
        <f>SUM(I37:I50)</f>
        <v>204433207.47</v>
      </c>
      <c r="J95" s="10"/>
      <c r="K95" s="10"/>
      <c r="L95" s="10"/>
    </row>
    <row r="96" spans="1:12" x14ac:dyDescent="0.25">
      <c r="A96" s="10"/>
      <c r="B96" s="13" t="s">
        <v>126</v>
      </c>
      <c r="C96" s="10"/>
      <c r="D96" s="10"/>
      <c r="E96" s="10"/>
      <c r="F96" s="10"/>
      <c r="G96" s="11">
        <f>SUM(G55:G79)</f>
        <v>335880</v>
      </c>
      <c r="H96" s="4" t="s">
        <v>45</v>
      </c>
      <c r="I96" s="12">
        <f>SUM(I55:I79)</f>
        <v>1954196.49</v>
      </c>
      <c r="J96" s="10"/>
      <c r="K96" s="10"/>
      <c r="L96" s="10"/>
    </row>
    <row r="97" spans="1:12" x14ac:dyDescent="0.25">
      <c r="A97" s="10"/>
      <c r="B97" s="13" t="s">
        <v>127</v>
      </c>
      <c r="C97" s="10"/>
      <c r="D97" s="10"/>
      <c r="E97" s="10"/>
      <c r="F97" s="10"/>
      <c r="G97" s="11">
        <f>SUM(G51:G54)</f>
        <v>5180</v>
      </c>
      <c r="H97" s="4" t="s">
        <v>44</v>
      </c>
      <c r="I97" s="12">
        <f>SUM(I51:I54)</f>
        <v>74230883.879999995</v>
      </c>
      <c r="J97" s="10"/>
      <c r="K97" s="10"/>
      <c r="L97" s="10"/>
    </row>
    <row r="98" spans="1:12" x14ac:dyDescent="0.25">
      <c r="A98" s="10"/>
      <c r="B98" s="13" t="s">
        <v>128</v>
      </c>
      <c r="C98" s="10"/>
      <c r="D98" s="10"/>
      <c r="E98" s="10"/>
      <c r="F98" s="10"/>
      <c r="G98" s="11">
        <v>75573.5</v>
      </c>
      <c r="H98" s="4" t="s">
        <v>47</v>
      </c>
      <c r="I98" s="11">
        <v>153996200</v>
      </c>
      <c r="J98" s="10"/>
      <c r="K98" s="10"/>
      <c r="L98" s="10"/>
    </row>
    <row r="99" spans="1:12" x14ac:dyDescent="0.25">
      <c r="A99" s="10"/>
      <c r="B99" s="13" t="s">
        <v>129</v>
      </c>
      <c r="C99" s="10"/>
      <c r="D99" s="10"/>
      <c r="E99" s="10"/>
      <c r="F99" s="10"/>
      <c r="G99" s="11">
        <v>882762.2</v>
      </c>
      <c r="H99" s="4" t="s">
        <v>49</v>
      </c>
      <c r="I99" s="11">
        <v>16309800</v>
      </c>
      <c r="J99" s="10"/>
      <c r="K99" s="10"/>
      <c r="L99" s="10"/>
    </row>
    <row r="100" spans="1:12" x14ac:dyDescent="0.25">
      <c r="A100" s="10"/>
      <c r="B100" s="13" t="s">
        <v>132</v>
      </c>
      <c r="C100" s="10"/>
      <c r="D100" s="10"/>
      <c r="E100" s="10"/>
      <c r="F100" s="10"/>
      <c r="G100" s="11">
        <f>SUM(G87:G88)</f>
        <v>1364</v>
      </c>
      <c r="H100" s="4" t="s">
        <v>44</v>
      </c>
      <c r="I100" s="12">
        <f>SUM(I87:I88)</f>
        <v>83517500.289999992</v>
      </c>
      <c r="J100" s="10"/>
      <c r="K100" s="10"/>
      <c r="L100" s="10"/>
    </row>
    <row r="101" spans="1:12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1:12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1:12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</sheetData>
  <mergeCells count="1">
    <mergeCell ref="A3:L3"/>
  </mergeCells>
  <pageMargins left="0.25" right="0.25" top="0.75" bottom="0.75" header="0.3" footer="0.3"/>
  <pageSetup paperSize="9" scale="61" fitToHeight="0" orientation="landscape" horizontalDpi="4294967294" verticalDpi="4294967294" r:id="rId1"/>
  <ignoredErrors>
    <ignoredError sqref="G9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Contract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Полянских Маргарита Александровна</dc:creator>
  <cp:lastModifiedBy>30yer-timoshina-ai</cp:lastModifiedBy>
  <cp:lastPrinted>2020-10-07T04:23:43Z</cp:lastPrinted>
  <dcterms:created xsi:type="dcterms:W3CDTF">2018-09-04T04:25:43Z</dcterms:created>
  <dcterms:modified xsi:type="dcterms:W3CDTF">2021-11-12T02:53:37Z</dcterms:modified>
</cp:coreProperties>
</file>